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U:\divisions\OFA\CAP\Solicitations\FY2025\DMS\710-25-010 MES Security &amp; Privacy\3 Pre Posting\710-25-010 Attachment F Bidder's Library\"/>
    </mc:Choice>
  </mc:AlternateContent>
  <xr:revisionPtr revIDLastSave="0" documentId="13_ncr:1_{683B1DAB-55C6-4142-8382-54A7B83E0F67}" xr6:coauthVersionLast="47" xr6:coauthVersionMax="47" xr10:uidLastSave="{00000000-0000-0000-0000-000000000000}"/>
  <bookViews>
    <workbookView xWindow="-108" yWindow="-108" windowWidth="23256" windowHeight="12576" tabRatio="816" xr2:uid="{AE3B7E0B-B7F1-4D37-B666-AD7A3B98F922}"/>
  </bookViews>
  <sheets>
    <sheet name="General Instructions" sheetId="35" r:id="rId1"/>
    <sheet name="Security and Privacy Controls" sheetId="31" r:id="rId2"/>
    <sheet name="Detailed Assessment Results " sheetId="32" r:id="rId3"/>
    <sheet name="Final Assessment Findings" sheetId="2" r:id="rId4"/>
    <sheet name="Metrics" sheetId="36" r:id="rId5"/>
    <sheet name="Pen Test Results" sheetId="15" r:id="rId6"/>
    <sheet name="Documented Exceptions" sheetId="10" r:id="rId7"/>
    <sheet name="Data Sheet" sheetId="30" state="hidden" r:id="rId8"/>
    <sheet name="Change Log" sheetId="27" r:id="rId9"/>
  </sheets>
  <definedNames>
    <definedName name="_xlnm._FilterDatabase" localSheetId="2" hidden="1">'Detailed Assessment Results '!$A$10:$H$28</definedName>
    <definedName name="_xlnm._FilterDatabase" localSheetId="3" hidden="1">'Final Assessment Findings'!$A$10:$I$11</definedName>
    <definedName name="_xlnm._FilterDatabase" localSheetId="1" hidden="1">'Security and Privacy Controls'!$A$11:$M$1533</definedName>
    <definedName name="_Hlk62060428" localSheetId="8">'Change Log'!$A$5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2" l="1"/>
  <c r="I5" i="31"/>
  <c r="G37" i="36"/>
  <c r="F37" i="36"/>
  <c r="G36" i="36"/>
  <c r="F36" i="36"/>
  <c r="G35" i="36"/>
  <c r="F35" i="36"/>
  <c r="G34" i="36"/>
  <c r="F34" i="36"/>
  <c r="E33" i="36"/>
  <c r="F33" i="36"/>
  <c r="G33" i="36"/>
  <c r="G32" i="36"/>
  <c r="F32" i="36"/>
  <c r="G31" i="36"/>
  <c r="F31" i="36"/>
  <c r="G30" i="36"/>
  <c r="F30" i="36"/>
  <c r="G29" i="36"/>
  <c r="F29" i="36"/>
  <c r="G28" i="36"/>
  <c r="F28" i="36"/>
  <c r="G27" i="36"/>
  <c r="F27" i="36"/>
  <c r="G26" i="36"/>
  <c r="F26" i="36"/>
  <c r="G25" i="36"/>
  <c r="F25" i="36"/>
  <c r="G24" i="36"/>
  <c r="F24" i="36"/>
  <c r="G23" i="36"/>
  <c r="F23" i="36"/>
  <c r="G22" i="36"/>
  <c r="F22" i="36"/>
  <c r="G21" i="36"/>
  <c r="F21" i="36"/>
  <c r="G20" i="36"/>
  <c r="F20" i="36"/>
  <c r="G19" i="36"/>
  <c r="F19" i="36"/>
  <c r="G18" i="36"/>
  <c r="F18" i="36"/>
  <c r="G17" i="36"/>
  <c r="F17" i="36"/>
  <c r="G16" i="36"/>
  <c r="F16" i="36"/>
  <c r="G15" i="36"/>
  <c r="F15" i="36"/>
  <c r="G14" i="36"/>
  <c r="F14" i="36"/>
  <c r="G13" i="36"/>
  <c r="F13" i="36"/>
  <c r="G12" i="36"/>
  <c r="F12" i="36"/>
  <c r="E12" i="36"/>
  <c r="E37" i="36"/>
  <c r="E36" i="36"/>
  <c r="E35" i="36"/>
  <c r="E34" i="36"/>
  <c r="E32" i="36"/>
  <c r="E31" i="36"/>
  <c r="E30" i="36"/>
  <c r="E29" i="36"/>
  <c r="E28" i="36"/>
  <c r="E27" i="36"/>
  <c r="E26" i="36"/>
  <c r="E25" i="36"/>
  <c r="E24" i="36"/>
  <c r="E23" i="36"/>
  <c r="E22" i="36"/>
  <c r="E21" i="36"/>
  <c r="E20" i="36"/>
  <c r="E19" i="36"/>
  <c r="E18" i="36"/>
  <c r="E17" i="36"/>
  <c r="E16" i="36"/>
  <c r="E15" i="36"/>
  <c r="E14" i="36"/>
  <c r="E13" i="36"/>
  <c r="B4" i="2"/>
  <c r="G3" i="36" s="1"/>
  <c r="B4" i="32"/>
  <c r="D3" i="36" s="1"/>
  <c r="H32" i="36" l="1"/>
  <c r="H17" i="36"/>
  <c r="H25" i="36"/>
  <c r="H33" i="36"/>
  <c r="H20" i="36"/>
  <c r="H28" i="36"/>
  <c r="H36" i="36"/>
  <c r="H16" i="36"/>
  <c r="H35" i="36"/>
  <c r="H12" i="36"/>
  <c r="H23" i="36"/>
  <c r="H24" i="36"/>
  <c r="H26" i="36"/>
  <c r="H22" i="36"/>
  <c r="H29" i="36"/>
  <c r="H15" i="36"/>
  <c r="H18" i="36"/>
  <c r="H21" i="36"/>
  <c r="H14" i="36"/>
  <c r="H34" i="36"/>
  <c r="H31" i="36"/>
  <c r="H27" i="36"/>
  <c r="E38" i="36"/>
  <c r="H19" i="36"/>
  <c r="H37" i="36"/>
  <c r="F38" i="36"/>
  <c r="H30" i="36"/>
  <c r="G38" i="36"/>
  <c r="H13" i="36"/>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M528" i="31"/>
  <c r="M529" i="31"/>
  <c r="M530" i="31"/>
  <c r="M531" i="31"/>
  <c r="M532" i="31"/>
  <c r="M533" i="31"/>
  <c r="M534" i="31"/>
  <c r="M535" i="31"/>
  <c r="M536" i="31"/>
  <c r="M537" i="31"/>
  <c r="M538" i="31"/>
  <c r="M539" i="31"/>
  <c r="M540" i="31"/>
  <c r="M541" i="31"/>
  <c r="M542" i="31"/>
  <c r="M543" i="31"/>
  <c r="M544" i="31"/>
  <c r="M545" i="31"/>
  <c r="M546" i="31"/>
  <c r="M547" i="31"/>
  <c r="M548" i="31"/>
  <c r="M549" i="31"/>
  <c r="M550" i="31"/>
  <c r="M551" i="31"/>
  <c r="M552" i="31"/>
  <c r="M553" i="31"/>
  <c r="M554" i="31"/>
  <c r="M555" i="31"/>
  <c r="M556" i="31"/>
  <c r="M557" i="31"/>
  <c r="M558" i="31"/>
  <c r="M559" i="31"/>
  <c r="M560" i="31"/>
  <c r="M561" i="31"/>
  <c r="M562" i="31"/>
  <c r="M563" i="31"/>
  <c r="M564" i="31"/>
  <c r="M565" i="31"/>
  <c r="M566" i="31"/>
  <c r="M567" i="31"/>
  <c r="M568" i="31"/>
  <c r="M569" i="31"/>
  <c r="M570" i="31"/>
  <c r="M571" i="31"/>
  <c r="M572" i="31"/>
  <c r="M573" i="31"/>
  <c r="M574" i="31"/>
  <c r="M575" i="31"/>
  <c r="M576" i="31"/>
  <c r="M577" i="31"/>
  <c r="M578" i="31"/>
  <c r="M579" i="31"/>
  <c r="M580" i="31"/>
  <c r="M581" i="31"/>
  <c r="M582" i="31"/>
  <c r="M583" i="31"/>
  <c r="M584" i="31"/>
  <c r="M585" i="31"/>
  <c r="M586" i="31"/>
  <c r="M587" i="31"/>
  <c r="M588" i="31"/>
  <c r="M589" i="31"/>
  <c r="M590" i="31"/>
  <c r="M591" i="31"/>
  <c r="M592" i="31"/>
  <c r="M593" i="31"/>
  <c r="M594" i="31"/>
  <c r="M595" i="31"/>
  <c r="M596" i="31"/>
  <c r="M597" i="31"/>
  <c r="M598" i="31"/>
  <c r="M599" i="31"/>
  <c r="M600" i="31"/>
  <c r="M601" i="31"/>
  <c r="M602" i="31"/>
  <c r="M603" i="31"/>
  <c r="M604" i="31"/>
  <c r="M605" i="31"/>
  <c r="M606" i="31"/>
  <c r="M607" i="31"/>
  <c r="M608" i="31"/>
  <c r="M609" i="31"/>
  <c r="M610" i="31"/>
  <c r="M611" i="31"/>
  <c r="M612" i="31"/>
  <c r="M613" i="31"/>
  <c r="M614" i="31"/>
  <c r="M615" i="31"/>
  <c r="M616" i="31"/>
  <c r="M617" i="31"/>
  <c r="M618" i="31"/>
  <c r="M619" i="31"/>
  <c r="M620" i="31"/>
  <c r="M621" i="31"/>
  <c r="M622" i="31"/>
  <c r="M623" i="31"/>
  <c r="M624" i="31"/>
  <c r="M625" i="31"/>
  <c r="M626" i="31"/>
  <c r="M627" i="31"/>
  <c r="M628" i="31"/>
  <c r="M629" i="31"/>
  <c r="M630" i="31"/>
  <c r="M631" i="31"/>
  <c r="M632" i="31"/>
  <c r="M633" i="31"/>
  <c r="M634" i="31"/>
  <c r="M635" i="31"/>
  <c r="M636" i="31"/>
  <c r="M637" i="31"/>
  <c r="M638" i="31"/>
  <c r="M639" i="31"/>
  <c r="M640" i="31"/>
  <c r="M641" i="31"/>
  <c r="M642" i="31"/>
  <c r="M643" i="31"/>
  <c r="M644" i="31"/>
  <c r="M645" i="31"/>
  <c r="M646" i="31"/>
  <c r="M647" i="31"/>
  <c r="M648" i="31"/>
  <c r="M649" i="31"/>
  <c r="M650" i="31"/>
  <c r="M651" i="31"/>
  <c r="M652" i="31"/>
  <c r="M653" i="31"/>
  <c r="M654" i="31"/>
  <c r="M655" i="31"/>
  <c r="M656" i="31"/>
  <c r="M657" i="31"/>
  <c r="M658" i="31"/>
  <c r="M659" i="31"/>
  <c r="M660" i="31"/>
  <c r="M661" i="31"/>
  <c r="M662" i="31"/>
  <c r="M663" i="31"/>
  <c r="M664" i="31"/>
  <c r="M665" i="31"/>
  <c r="M666" i="31"/>
  <c r="M667" i="31"/>
  <c r="M668" i="31"/>
  <c r="M669" i="31"/>
  <c r="M670" i="31"/>
  <c r="M671" i="31"/>
  <c r="M672" i="31"/>
  <c r="M673" i="31"/>
  <c r="M674" i="31"/>
  <c r="M675" i="31"/>
  <c r="M676" i="31"/>
  <c r="M677" i="31"/>
  <c r="M678" i="31"/>
  <c r="M679" i="31"/>
  <c r="M680" i="31"/>
  <c r="M681" i="31"/>
  <c r="M682" i="31"/>
  <c r="M683" i="31"/>
  <c r="M684" i="31"/>
  <c r="M685" i="31"/>
  <c r="M686" i="31"/>
  <c r="M687" i="31"/>
  <c r="M688" i="31"/>
  <c r="M689" i="31"/>
  <c r="M690" i="31"/>
  <c r="M691" i="31"/>
  <c r="M692" i="31"/>
  <c r="M693" i="31"/>
  <c r="M694" i="31"/>
  <c r="M695" i="31"/>
  <c r="M696" i="31"/>
  <c r="M697" i="31"/>
  <c r="M698" i="31"/>
  <c r="M699" i="31"/>
  <c r="M700" i="31"/>
  <c r="M701" i="31"/>
  <c r="M702" i="31"/>
  <c r="M703" i="31"/>
  <c r="M704" i="31"/>
  <c r="M705" i="31"/>
  <c r="M706" i="31"/>
  <c r="M707" i="31"/>
  <c r="M708" i="31"/>
  <c r="M709" i="31"/>
  <c r="M710" i="31"/>
  <c r="M711" i="31"/>
  <c r="M712" i="31"/>
  <c r="M713" i="31"/>
  <c r="M714" i="31"/>
  <c r="M715" i="31"/>
  <c r="M716" i="31"/>
  <c r="M717" i="31"/>
  <c r="M718" i="31"/>
  <c r="M719" i="31"/>
  <c r="M720" i="31"/>
  <c r="M721" i="31"/>
  <c r="M722" i="31"/>
  <c r="M723" i="31"/>
  <c r="M724" i="31"/>
  <c r="M725" i="31"/>
  <c r="M726" i="31"/>
  <c r="M727" i="31"/>
  <c r="M728" i="31"/>
  <c r="M729" i="31"/>
  <c r="M730" i="31"/>
  <c r="M731" i="31"/>
  <c r="M732" i="31"/>
  <c r="M733" i="31"/>
  <c r="M734" i="31"/>
  <c r="M735" i="31"/>
  <c r="M736" i="31"/>
  <c r="M737" i="31"/>
  <c r="M738" i="31"/>
  <c r="M739" i="31"/>
  <c r="M740" i="31"/>
  <c r="M741" i="31"/>
  <c r="M742" i="31"/>
  <c r="M743" i="31"/>
  <c r="M744" i="31"/>
  <c r="M745" i="31"/>
  <c r="M746" i="31"/>
  <c r="M747" i="31"/>
  <c r="M748" i="31"/>
  <c r="M749" i="31"/>
  <c r="M750" i="31"/>
  <c r="M751" i="31"/>
  <c r="M752" i="31"/>
  <c r="M753" i="31"/>
  <c r="M754" i="31"/>
  <c r="M755" i="31"/>
  <c r="M756" i="31"/>
  <c r="M757" i="31"/>
  <c r="M758" i="31"/>
  <c r="M759" i="31"/>
  <c r="M760" i="31"/>
  <c r="M761" i="31"/>
  <c r="M762" i="31"/>
  <c r="M763" i="31"/>
  <c r="M764" i="31"/>
  <c r="M765" i="31"/>
  <c r="M766" i="31"/>
  <c r="M767" i="31"/>
  <c r="M768" i="31"/>
  <c r="M769" i="31"/>
  <c r="M770" i="31"/>
  <c r="M771" i="31"/>
  <c r="M772" i="31"/>
  <c r="M773" i="31"/>
  <c r="M774" i="31"/>
  <c r="M775" i="31"/>
  <c r="M776" i="31"/>
  <c r="M777" i="31"/>
  <c r="M778" i="31"/>
  <c r="M779" i="31"/>
  <c r="M780" i="31"/>
  <c r="M781" i="31"/>
  <c r="M782" i="31"/>
  <c r="M783" i="31"/>
  <c r="M784" i="31"/>
  <c r="M785" i="31"/>
  <c r="M786" i="31"/>
  <c r="M787" i="31"/>
  <c r="M788" i="31"/>
  <c r="M789" i="31"/>
  <c r="M790" i="31"/>
  <c r="M791" i="31"/>
  <c r="M792" i="31"/>
  <c r="M793" i="31"/>
  <c r="M794" i="31"/>
  <c r="M795" i="31"/>
  <c r="M796" i="31"/>
  <c r="M797" i="31"/>
  <c r="M798" i="31"/>
  <c r="M799" i="31"/>
  <c r="M800" i="31"/>
  <c r="M801" i="31"/>
  <c r="M802" i="31"/>
  <c r="M803" i="31"/>
  <c r="M804" i="31"/>
  <c r="M805" i="31"/>
  <c r="M806" i="31"/>
  <c r="M807" i="31"/>
  <c r="M808" i="31"/>
  <c r="M809" i="31"/>
  <c r="M810" i="31"/>
  <c r="M811" i="31"/>
  <c r="M812" i="31"/>
  <c r="M813" i="31"/>
  <c r="M814" i="31"/>
  <c r="M815" i="31"/>
  <c r="M816" i="31"/>
  <c r="M817" i="31"/>
  <c r="M818" i="31"/>
  <c r="M819" i="31"/>
  <c r="M820" i="31"/>
  <c r="M821" i="31"/>
  <c r="M822" i="31"/>
  <c r="M823" i="31"/>
  <c r="M824" i="31"/>
  <c r="M825" i="31"/>
  <c r="M826" i="31"/>
  <c r="M827" i="31"/>
  <c r="M828" i="31"/>
  <c r="M829" i="31"/>
  <c r="M830" i="31"/>
  <c r="M831" i="31"/>
  <c r="M832" i="31"/>
  <c r="M833" i="31"/>
  <c r="M834" i="31"/>
  <c r="M835" i="31"/>
  <c r="M836" i="31"/>
  <c r="M837" i="31"/>
  <c r="M838" i="31"/>
  <c r="M839" i="31"/>
  <c r="M840" i="31"/>
  <c r="M841" i="31"/>
  <c r="M842" i="31"/>
  <c r="M843" i="31"/>
  <c r="M844" i="31"/>
  <c r="M845" i="31"/>
  <c r="M846" i="31"/>
  <c r="M847" i="31"/>
  <c r="M848" i="31"/>
  <c r="M849" i="31"/>
  <c r="M850" i="31"/>
  <c r="M851" i="31"/>
  <c r="M852" i="31"/>
  <c r="M853" i="31"/>
  <c r="M854" i="31"/>
  <c r="M855" i="31"/>
  <c r="M856" i="31"/>
  <c r="M857" i="31"/>
  <c r="M858" i="31"/>
  <c r="M859" i="31"/>
  <c r="M860" i="31"/>
  <c r="M861" i="31"/>
  <c r="M862" i="31"/>
  <c r="M863" i="31"/>
  <c r="M864" i="31"/>
  <c r="M865" i="31"/>
  <c r="M866" i="31"/>
  <c r="M867" i="31"/>
  <c r="M868" i="31"/>
  <c r="M869" i="31"/>
  <c r="M870" i="31"/>
  <c r="M871" i="31"/>
  <c r="M872" i="31"/>
  <c r="M873" i="31"/>
  <c r="M874" i="31"/>
  <c r="M875" i="31"/>
  <c r="M876" i="31"/>
  <c r="M877" i="31"/>
  <c r="M878" i="31"/>
  <c r="M879" i="31"/>
  <c r="M880" i="31"/>
  <c r="M881" i="31"/>
  <c r="M882" i="31"/>
  <c r="M883" i="31"/>
  <c r="M884" i="31"/>
  <c r="M885" i="31"/>
  <c r="M886" i="31"/>
  <c r="M887" i="31"/>
  <c r="M888" i="31"/>
  <c r="M889" i="31"/>
  <c r="M890" i="31"/>
  <c r="M891" i="31"/>
  <c r="M892" i="31"/>
  <c r="M893" i="31"/>
  <c r="M894" i="31"/>
  <c r="M895" i="31"/>
  <c r="M896" i="31"/>
  <c r="M897" i="31"/>
  <c r="M898" i="31"/>
  <c r="M899" i="31"/>
  <c r="M900" i="31"/>
  <c r="M901" i="31"/>
  <c r="M902" i="31"/>
  <c r="M903" i="31"/>
  <c r="M904" i="31"/>
  <c r="M905" i="31"/>
  <c r="M906" i="31"/>
  <c r="M907" i="31"/>
  <c r="M908" i="31"/>
  <c r="M909" i="31"/>
  <c r="M910" i="31"/>
  <c r="M911" i="31"/>
  <c r="M912" i="31"/>
  <c r="M913" i="31"/>
  <c r="M914" i="31"/>
  <c r="M915" i="31"/>
  <c r="M916" i="31"/>
  <c r="M917" i="31"/>
  <c r="M918" i="31"/>
  <c r="M919" i="31"/>
  <c r="M920" i="31"/>
  <c r="M921" i="31"/>
  <c r="M922" i="31"/>
  <c r="M923" i="31"/>
  <c r="M924" i="31"/>
  <c r="M925" i="31"/>
  <c r="M926" i="31"/>
  <c r="M927" i="31"/>
  <c r="M928" i="31"/>
  <c r="M929" i="31"/>
  <c r="M930" i="31"/>
  <c r="M931" i="31"/>
  <c r="M932" i="31"/>
  <c r="M933" i="31"/>
  <c r="M934" i="31"/>
  <c r="M935" i="31"/>
  <c r="M936" i="31"/>
  <c r="M937" i="31"/>
  <c r="M938" i="31"/>
  <c r="M939" i="31"/>
  <c r="M940" i="31"/>
  <c r="M941" i="31"/>
  <c r="M942" i="31"/>
  <c r="M943" i="31"/>
  <c r="M944" i="31"/>
  <c r="M945" i="31"/>
  <c r="M946" i="31"/>
  <c r="M947" i="31"/>
  <c r="M948" i="31"/>
  <c r="M949" i="31"/>
  <c r="M950" i="31"/>
  <c r="M951" i="31"/>
  <c r="M952" i="31"/>
  <c r="M953" i="31"/>
  <c r="M954" i="31"/>
  <c r="M955" i="31"/>
  <c r="M956" i="31"/>
  <c r="M957" i="31"/>
  <c r="M958" i="31"/>
  <c r="M959" i="31"/>
  <c r="M960" i="31"/>
  <c r="M961" i="31"/>
  <c r="M962" i="31"/>
  <c r="M963" i="31"/>
  <c r="M964" i="31"/>
  <c r="M965" i="31"/>
  <c r="M966" i="31"/>
  <c r="M967" i="31"/>
  <c r="M968" i="31"/>
  <c r="M969" i="31"/>
  <c r="M970" i="31"/>
  <c r="M971" i="31"/>
  <c r="M972" i="31"/>
  <c r="M973" i="31"/>
  <c r="M974" i="31"/>
  <c r="M975" i="31"/>
  <c r="M976" i="31"/>
  <c r="M977" i="31"/>
  <c r="M978" i="31"/>
  <c r="M979" i="31"/>
  <c r="M980" i="31"/>
  <c r="M981" i="31"/>
  <c r="M982" i="31"/>
  <c r="M983" i="31"/>
  <c r="M984" i="31"/>
  <c r="M985" i="31"/>
  <c r="M986" i="31"/>
  <c r="M987" i="31"/>
  <c r="M988" i="31"/>
  <c r="M989" i="31"/>
  <c r="M990" i="31"/>
  <c r="M991" i="31"/>
  <c r="M992" i="31"/>
  <c r="M993" i="31"/>
  <c r="M994" i="31"/>
  <c r="M995" i="31"/>
  <c r="M996" i="31"/>
  <c r="M997" i="31"/>
  <c r="M998" i="31"/>
  <c r="M999" i="31"/>
  <c r="M1000" i="31"/>
  <c r="M1001" i="31"/>
  <c r="M1002" i="31"/>
  <c r="M1003" i="31"/>
  <c r="M1004" i="31"/>
  <c r="M1005" i="31"/>
  <c r="M1006" i="31"/>
  <c r="M1007" i="31"/>
  <c r="M1008" i="31"/>
  <c r="M1009" i="31"/>
  <c r="M1010" i="31"/>
  <c r="M1011" i="31"/>
  <c r="M1012" i="31"/>
  <c r="M1013" i="31"/>
  <c r="M1014" i="31"/>
  <c r="M1015" i="31"/>
  <c r="M1016" i="31"/>
  <c r="M1017" i="31"/>
  <c r="M1018" i="31"/>
  <c r="M1019" i="31"/>
  <c r="M1020" i="31"/>
  <c r="M1021" i="31"/>
  <c r="M1022" i="31"/>
  <c r="M1023" i="31"/>
  <c r="M1024" i="31"/>
  <c r="M1025" i="31"/>
  <c r="M1026" i="31"/>
  <c r="M1027" i="31"/>
  <c r="M1028" i="31"/>
  <c r="M1029" i="31"/>
  <c r="M1030" i="31"/>
  <c r="M1031" i="31"/>
  <c r="M1032" i="31"/>
  <c r="M1033" i="31"/>
  <c r="M1034" i="31"/>
  <c r="M1035" i="31"/>
  <c r="M1036" i="31"/>
  <c r="M1037" i="31"/>
  <c r="M1038" i="31"/>
  <c r="M1039" i="31"/>
  <c r="M1040" i="31"/>
  <c r="M1041" i="31"/>
  <c r="M1042" i="31"/>
  <c r="M1043" i="31"/>
  <c r="M1044" i="31"/>
  <c r="M1045" i="31"/>
  <c r="M1046" i="31"/>
  <c r="M1047" i="31"/>
  <c r="M1048" i="31"/>
  <c r="M1049" i="31"/>
  <c r="M1050" i="31"/>
  <c r="M1051" i="31"/>
  <c r="M1052" i="31"/>
  <c r="M1053" i="31"/>
  <c r="M1054" i="31"/>
  <c r="M1055" i="31"/>
  <c r="M1056" i="31"/>
  <c r="M1057" i="31"/>
  <c r="M1058" i="31"/>
  <c r="M1059" i="31"/>
  <c r="M1060" i="31"/>
  <c r="M1061" i="31"/>
  <c r="M1062" i="31"/>
  <c r="M1063" i="31"/>
  <c r="M1064" i="31"/>
  <c r="M1065" i="31"/>
  <c r="M1066" i="31"/>
  <c r="M1067" i="31"/>
  <c r="M1068" i="31"/>
  <c r="M1069" i="31"/>
  <c r="M1070" i="31"/>
  <c r="M1071" i="31"/>
  <c r="M1072" i="31"/>
  <c r="M1073" i="31"/>
  <c r="M1074" i="31"/>
  <c r="M1075" i="31"/>
  <c r="M1076" i="31"/>
  <c r="M1077" i="31"/>
  <c r="M1078" i="31"/>
  <c r="M1079" i="31"/>
  <c r="M1080" i="31"/>
  <c r="M1081" i="31"/>
  <c r="M1082" i="31"/>
  <c r="M1083" i="31"/>
  <c r="M1084" i="31"/>
  <c r="M1085" i="31"/>
  <c r="M1086" i="31"/>
  <c r="M1087" i="31"/>
  <c r="M1088" i="31"/>
  <c r="M1089" i="31"/>
  <c r="M1090" i="31"/>
  <c r="M1091" i="31"/>
  <c r="M1092" i="31"/>
  <c r="M1093" i="31"/>
  <c r="M1094" i="31"/>
  <c r="M1095" i="31"/>
  <c r="M1096" i="31"/>
  <c r="M1097" i="31"/>
  <c r="M1098" i="31"/>
  <c r="M1099" i="31"/>
  <c r="M1100" i="31"/>
  <c r="M1101" i="31"/>
  <c r="M1102" i="31"/>
  <c r="M1103" i="31"/>
  <c r="M1104" i="31"/>
  <c r="M1105" i="31"/>
  <c r="M1106" i="31"/>
  <c r="M1107" i="31"/>
  <c r="M1108" i="31"/>
  <c r="M1109" i="31"/>
  <c r="M1110" i="31"/>
  <c r="M1111" i="31"/>
  <c r="M1112" i="31"/>
  <c r="M1113" i="31"/>
  <c r="M1114" i="31"/>
  <c r="M1115" i="31"/>
  <c r="M1116" i="31"/>
  <c r="M1117" i="31"/>
  <c r="M1118" i="31"/>
  <c r="M1119" i="31"/>
  <c r="M1120" i="31"/>
  <c r="M1121" i="31"/>
  <c r="M1122" i="31"/>
  <c r="M1123" i="31"/>
  <c r="M1124" i="31"/>
  <c r="M1125" i="31"/>
  <c r="M1126" i="31"/>
  <c r="M1127" i="31"/>
  <c r="M1128" i="31"/>
  <c r="M1129" i="31"/>
  <c r="M1130" i="31"/>
  <c r="M1131" i="31"/>
  <c r="M1132" i="31"/>
  <c r="M1133" i="31"/>
  <c r="M1134" i="31"/>
  <c r="M1135" i="31"/>
  <c r="M1136" i="31"/>
  <c r="M1137" i="31"/>
  <c r="M1138" i="31"/>
  <c r="M1139" i="31"/>
  <c r="M1140" i="31"/>
  <c r="M1141" i="31"/>
  <c r="M1142" i="31"/>
  <c r="M1143" i="31"/>
  <c r="M1144" i="31"/>
  <c r="M1145" i="31"/>
  <c r="M1146" i="31"/>
  <c r="M1147" i="31"/>
  <c r="M1148" i="31"/>
  <c r="M1149" i="31"/>
  <c r="M1150" i="31"/>
  <c r="M1151" i="31"/>
  <c r="M1152" i="31"/>
  <c r="M1153" i="31"/>
  <c r="M1154" i="31"/>
  <c r="M1155" i="31"/>
  <c r="M1156" i="31"/>
  <c r="M1157" i="31"/>
  <c r="M1158" i="31"/>
  <c r="M1159" i="31"/>
  <c r="M1160" i="31"/>
  <c r="M1161" i="31"/>
  <c r="M1162" i="31"/>
  <c r="M1163" i="31"/>
  <c r="M1164" i="31"/>
  <c r="M1165" i="31"/>
  <c r="M1166" i="31"/>
  <c r="M1167" i="31"/>
  <c r="M1168" i="31"/>
  <c r="M1169" i="31"/>
  <c r="M1170" i="31"/>
  <c r="M1171" i="31"/>
  <c r="M1172" i="31"/>
  <c r="M1173" i="31"/>
  <c r="M1174" i="31"/>
  <c r="M1175" i="31"/>
  <c r="M1176" i="31"/>
  <c r="M1177" i="31"/>
  <c r="M1178" i="31"/>
  <c r="M1179" i="31"/>
  <c r="M1180" i="31"/>
  <c r="M1181" i="31"/>
  <c r="M1182" i="31"/>
  <c r="M1183" i="31"/>
  <c r="M1184" i="31"/>
  <c r="M1185" i="31"/>
  <c r="M1186" i="31"/>
  <c r="M1187" i="31"/>
  <c r="M1188" i="31"/>
  <c r="M1189" i="31"/>
  <c r="M1190" i="31"/>
  <c r="M1191" i="31"/>
  <c r="M1192" i="31"/>
  <c r="M1193" i="31"/>
  <c r="M1194" i="31"/>
  <c r="M1195" i="31"/>
  <c r="M1196" i="31"/>
  <c r="M1197" i="31"/>
  <c r="M1198" i="31"/>
  <c r="M1199" i="31"/>
  <c r="M1200" i="31"/>
  <c r="M1201" i="31"/>
  <c r="M1202" i="31"/>
  <c r="M1203" i="31"/>
  <c r="M1204" i="31"/>
  <c r="M1205" i="31"/>
  <c r="M1206" i="31"/>
  <c r="M1207" i="31"/>
  <c r="M1208" i="31"/>
  <c r="M1209" i="31"/>
  <c r="M1210" i="31"/>
  <c r="M1211" i="31"/>
  <c r="M1212" i="31"/>
  <c r="M1213" i="31"/>
  <c r="M1214" i="31"/>
  <c r="M1215" i="31"/>
  <c r="M1216" i="31"/>
  <c r="M1217" i="31"/>
  <c r="M1218" i="31"/>
  <c r="M1219" i="31"/>
  <c r="M1220" i="31"/>
  <c r="M1221" i="31"/>
  <c r="M1222" i="31"/>
  <c r="M1223" i="31"/>
  <c r="M1224" i="31"/>
  <c r="M1225" i="31"/>
  <c r="M1226" i="31"/>
  <c r="M1227" i="31"/>
  <c r="M1228" i="31"/>
  <c r="M1229" i="31"/>
  <c r="M1230" i="31"/>
  <c r="M1231" i="31"/>
  <c r="M1232" i="31"/>
  <c r="M1233" i="31"/>
  <c r="M1234" i="31"/>
  <c r="M1235" i="31"/>
  <c r="M1236" i="31"/>
  <c r="M1237" i="31"/>
  <c r="M1238" i="31"/>
  <c r="M1239" i="31"/>
  <c r="M1240" i="31"/>
  <c r="M1241" i="31"/>
  <c r="M1242" i="31"/>
  <c r="M1243" i="31"/>
  <c r="M1244" i="31"/>
  <c r="M1245" i="31"/>
  <c r="M1246" i="31"/>
  <c r="M1247" i="31"/>
  <c r="M1248" i="31"/>
  <c r="M1249" i="31"/>
  <c r="M1250" i="31"/>
  <c r="M1251" i="31"/>
  <c r="M1252" i="31"/>
  <c r="M1253" i="31"/>
  <c r="M1254" i="31"/>
  <c r="M1255" i="31"/>
  <c r="M1256" i="31"/>
  <c r="M1257" i="31"/>
  <c r="M1258" i="31"/>
  <c r="M1259" i="31"/>
  <c r="M1260" i="31"/>
  <c r="M1261" i="31"/>
  <c r="M1262" i="31"/>
  <c r="M1263" i="31"/>
  <c r="M1264" i="31"/>
  <c r="M1265" i="31"/>
  <c r="M1266" i="31"/>
  <c r="M1267" i="31"/>
  <c r="M1268" i="31"/>
  <c r="M1269" i="31"/>
  <c r="M1270" i="31"/>
  <c r="M1271" i="31"/>
  <c r="M1272" i="31"/>
  <c r="M1273" i="31"/>
  <c r="M1274" i="31"/>
  <c r="M1275" i="31"/>
  <c r="M1276" i="31"/>
  <c r="M1277" i="31"/>
  <c r="M1278" i="31"/>
  <c r="M1279" i="31"/>
  <c r="M1280" i="31"/>
  <c r="M1281" i="31"/>
  <c r="M1282" i="31"/>
  <c r="M1283" i="31"/>
  <c r="M1284" i="31"/>
  <c r="M1285" i="31"/>
  <c r="M1286" i="31"/>
  <c r="M1287" i="31"/>
  <c r="M1288" i="31"/>
  <c r="M1289" i="31"/>
  <c r="M1290" i="31"/>
  <c r="M1291" i="31"/>
  <c r="M1292" i="31"/>
  <c r="M1293" i="31"/>
  <c r="M1294" i="31"/>
  <c r="M1295" i="31"/>
  <c r="M1296" i="31"/>
  <c r="M1297" i="31"/>
  <c r="M1298" i="31"/>
  <c r="M1299" i="31"/>
  <c r="M1300" i="31"/>
  <c r="M1301" i="31"/>
  <c r="M1302" i="31"/>
  <c r="M1303" i="31"/>
  <c r="M1304" i="31"/>
  <c r="M1305" i="31"/>
  <c r="M1306" i="31"/>
  <c r="M1307" i="31"/>
  <c r="M1308" i="31"/>
  <c r="M1309" i="31"/>
  <c r="M1310" i="31"/>
  <c r="M1311" i="31"/>
  <c r="M1312" i="31"/>
  <c r="M1313" i="31"/>
  <c r="M1314" i="31"/>
  <c r="M1315" i="31"/>
  <c r="M1316" i="31"/>
  <c r="M1317" i="31"/>
  <c r="M1318" i="31"/>
  <c r="M1319" i="31"/>
  <c r="M1320" i="31"/>
  <c r="M1321" i="31"/>
  <c r="M1322" i="31"/>
  <c r="M1323" i="31"/>
  <c r="M1324" i="31"/>
  <c r="M1325" i="31"/>
  <c r="M1326" i="31"/>
  <c r="M1327" i="31"/>
  <c r="M1328" i="31"/>
  <c r="M1329" i="31"/>
  <c r="M1330" i="31"/>
  <c r="M1331" i="31"/>
  <c r="M1332" i="31"/>
  <c r="M1333" i="31"/>
  <c r="M1334" i="31"/>
  <c r="M1335" i="31"/>
  <c r="M1336" i="31"/>
  <c r="M1337" i="31"/>
  <c r="M1338" i="31"/>
  <c r="M1339" i="31"/>
  <c r="M1340" i="31"/>
  <c r="M1341" i="31"/>
  <c r="M1342" i="31"/>
  <c r="M1343" i="31"/>
  <c r="M1344" i="31"/>
  <c r="M1345" i="31"/>
  <c r="M1346" i="31"/>
  <c r="M1347" i="31"/>
  <c r="M1348" i="31"/>
  <c r="M1349" i="31"/>
  <c r="M1350" i="31"/>
  <c r="M1351" i="31"/>
  <c r="M1352" i="31"/>
  <c r="M1353" i="31"/>
  <c r="M1354" i="31"/>
  <c r="M1355" i="31"/>
  <c r="M1356" i="31"/>
  <c r="M1357" i="31"/>
  <c r="M1358" i="31"/>
  <c r="M1359" i="31"/>
  <c r="M1360" i="31"/>
  <c r="M1361" i="31"/>
  <c r="M1362" i="31"/>
  <c r="M1363" i="31"/>
  <c r="M1364" i="31"/>
  <c r="M1365" i="31"/>
  <c r="M1366" i="31"/>
  <c r="M1367" i="31"/>
  <c r="M1368" i="31"/>
  <c r="M1369" i="31"/>
  <c r="M1370" i="31"/>
  <c r="M1371" i="31"/>
  <c r="M1372" i="31"/>
  <c r="M1373"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397" i="31"/>
  <c r="M1398" i="31"/>
  <c r="M1399" i="31"/>
  <c r="M1400" i="31"/>
  <c r="M1401" i="31"/>
  <c r="M1402" i="31"/>
  <c r="M1403" i="31"/>
  <c r="M1404" i="31"/>
  <c r="M1405" i="31"/>
  <c r="M1406" i="31"/>
  <c r="M1407" i="31"/>
  <c r="M1408" i="31"/>
  <c r="M1409" i="31"/>
  <c r="M1410" i="31"/>
  <c r="M1411" i="31"/>
  <c r="M1412" i="31"/>
  <c r="M1413" i="31"/>
  <c r="M1414" i="31"/>
  <c r="M1415" i="31"/>
  <c r="M1416" i="31"/>
  <c r="M1417" i="31"/>
  <c r="M1418" i="31"/>
  <c r="M1419" i="31"/>
  <c r="M1420" i="31"/>
  <c r="M1421" i="31"/>
  <c r="M1422" i="31"/>
  <c r="M1423" i="31"/>
  <c r="M1424" i="31"/>
  <c r="M1425" i="31"/>
  <c r="M1426" i="31"/>
  <c r="M1427" i="31"/>
  <c r="M1428" i="31"/>
  <c r="M1429" i="31"/>
  <c r="M1430" i="31"/>
  <c r="M1431" i="31"/>
  <c r="M1432" i="31"/>
  <c r="M1433" i="31"/>
  <c r="M1434" i="31"/>
  <c r="M1435" i="31"/>
  <c r="M1436" i="31"/>
  <c r="M1437" i="31"/>
  <c r="M1438"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M1462" i="31"/>
  <c r="M1463" i="31"/>
  <c r="M1464" i="31"/>
  <c r="M1465" i="31"/>
  <c r="M1466" i="31"/>
  <c r="M1467" i="31"/>
  <c r="M1468" i="31"/>
  <c r="M1469"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M1493" i="31"/>
  <c r="M1494" i="31"/>
  <c r="M1495" i="31"/>
  <c r="M1496" i="31"/>
  <c r="M1497" i="31"/>
  <c r="M1498" i="31"/>
  <c r="M1499" i="31"/>
  <c r="M1500" i="31"/>
  <c r="M1501" i="31"/>
  <c r="M1502" i="31"/>
  <c r="M1503" i="31"/>
  <c r="M1504" i="31"/>
  <c r="M1505" i="31"/>
  <c r="M1506" i="31"/>
  <c r="M1507" i="31"/>
  <c r="M1508" i="31"/>
  <c r="M1509" i="31"/>
  <c r="M1510" i="31"/>
  <c r="M1511" i="31"/>
  <c r="M1512" i="31"/>
  <c r="M1513" i="31"/>
  <c r="M1514" i="31"/>
  <c r="M1515" i="31"/>
  <c r="M1516" i="31"/>
  <c r="M1517" i="31"/>
  <c r="M1518" i="31"/>
  <c r="M1519" i="31"/>
  <c r="M1520" i="31"/>
  <c r="M1521" i="31"/>
  <c r="M1522" i="31"/>
  <c r="M1523" i="31"/>
  <c r="M1524" i="31"/>
  <c r="M1525" i="31"/>
  <c r="M1526" i="31"/>
  <c r="M1527" i="31"/>
  <c r="M1528" i="31"/>
  <c r="M1529" i="31"/>
  <c r="M1530" i="31"/>
  <c r="M1531" i="31"/>
  <c r="M1532" i="31"/>
  <c r="M1533" i="31"/>
  <c r="M12" i="31"/>
  <c r="H38" i="36" l="1"/>
  <c r="B7" i="2"/>
  <c r="G6" i="36" s="1"/>
  <c r="B6" i="2"/>
  <c r="G5" i="36" s="1"/>
  <c r="B5" i="2"/>
  <c r="G4" i="36" s="1"/>
  <c r="D6" i="36"/>
  <c r="B6" i="32"/>
  <c r="D5" i="36" s="1"/>
  <c r="B5" i="32"/>
  <c r="D4" i="36" s="1"/>
  <c r="D7" i="36" l="1"/>
  <c r="B8" i="2"/>
  <c r="G7" i="36" s="1"/>
  <c r="B8" i="32"/>
</calcChain>
</file>

<file path=xl/sharedStrings.xml><?xml version="1.0" encoding="utf-8"?>
<sst xmlns="http://schemas.openxmlformats.org/spreadsheetml/2006/main" count="4798" uniqueCount="917">
  <si>
    <t>Version Number</t>
  </si>
  <si>
    <t xml:space="preserve">Version Date </t>
  </si>
  <si>
    <t>Author/</t>
  </si>
  <si>
    <t>A=Add M=Modify D=Delete</t>
  </si>
  <si>
    <t>Description of Changes</t>
  </si>
  <si>
    <t>Substantive Change</t>
  </si>
  <si>
    <t>Owner</t>
  </si>
  <si>
    <t>[Y/N]</t>
  </si>
  <si>
    <t>LL</t>
  </si>
  <si>
    <t>A</t>
  </si>
  <si>
    <t>Document creation</t>
  </si>
  <si>
    <t>N</t>
  </si>
  <si>
    <t>M</t>
  </si>
  <si>
    <t>Changed Assessment worksheet name. Minor language/grammar corrections and formatting changes.</t>
  </si>
  <si>
    <t>CD</t>
  </si>
  <si>
    <t>A, M, D</t>
  </si>
  <si>
    <t>Restructure document layout. Removed tables that were added to associated Assessor Workbook. Updated instructions. Consolidated Application sections. Removed appendices. Language/grammar corrections and formatting changes.</t>
  </si>
  <si>
    <t>Y</t>
  </si>
  <si>
    <t>Updated the instructions to align with the SERVIS Artifact Submission document.</t>
  </si>
  <si>
    <t>Added additional columns in the 'SAP-Databases' tab to capture more data for databases within the boundary of the system.</t>
  </si>
  <si>
    <t>Updated instructions in the SAR-Detailed Findings tab.</t>
  </si>
  <si>
    <t>Updated attestation year column selections in the Security and Privacy Controls tab. Updated instructions in the General Instructions tab. Formatting updates.</t>
  </si>
  <si>
    <t>LE</t>
  </si>
  <si>
    <t>Updated Control List based on MARS-E 2.2 and Annual Attestation Procedures. Updated instructions for SAP and SAR tabs. Formatting and wording changes.</t>
  </si>
  <si>
    <t>A, D</t>
  </si>
  <si>
    <t>Added a counter for number of controls assessed by attestation year at the top of the Security and Privacy Assessment worksheet. Deleted counter at the bottom of the worksheet.</t>
  </si>
  <si>
    <t>Fiscal Year 1</t>
  </si>
  <si>
    <t>Fiscal Year 2</t>
  </si>
  <si>
    <t>Fiscal Year 3</t>
  </si>
  <si>
    <t>All Controls</t>
  </si>
  <si>
    <t xml:space="preserve">Supplemental </t>
  </si>
  <si>
    <t>Y1</t>
  </si>
  <si>
    <t>Y2</t>
  </si>
  <si>
    <t>Y3</t>
  </si>
  <si>
    <t xml:space="preserve"> All Controls</t>
  </si>
  <si>
    <t xml:space="preserve"> </t>
  </si>
  <si>
    <t>Supplemental</t>
  </si>
  <si>
    <t>SI-3</t>
  </si>
  <si>
    <t>Risk Level</t>
  </si>
  <si>
    <t>Failed Test Description</t>
  </si>
  <si>
    <t>Actual Test Results</t>
  </si>
  <si>
    <t>High</t>
  </si>
  <si>
    <t>12.3.4.5</t>
  </si>
  <si>
    <t>At least one improperly configured Windows service may have a privilege escalation vulnerability.
Description: At least one Windows service executable with insecure permissions was detected on the remote host. Services configured to use an executable with weak permissions are vulnerable to privilege escalation attacks.
An unprivileged user could modify or overwrite the executable with arbitrary code, which would be executed the next time the service is started. Depending on the user that the service runs as, this could result in privilege escalation.</t>
  </si>
  <si>
    <t>At least one improperly configured Windows service may have a privilege escalation vulnerability.</t>
  </si>
  <si>
    <t>AE Security and Privacy Assessment</t>
  </si>
  <si>
    <t>Total Number of Controls to be Assessed Each Attestation Year</t>
  </si>
  <si>
    <t>Total Number of Controls Actually Assessed</t>
  </si>
  <si>
    <t>ADMINISTERING ENTITY:</t>
  </si>
  <si>
    <t>(Number adjusts after filtering)</t>
  </si>
  <si>
    <t>SYSTEM NAME:</t>
  </si>
  <si>
    <t>SYSTEM ACRONYM:</t>
  </si>
  <si>
    <t>Examine</t>
  </si>
  <si>
    <t>Interview</t>
  </si>
  <si>
    <t>Test</t>
  </si>
  <si>
    <t>Control Title</t>
  </si>
  <si>
    <t>Attestation Year</t>
  </si>
  <si>
    <t>Artifacts</t>
  </si>
  <si>
    <t>Personnel Interviewed</t>
  </si>
  <si>
    <t>Methods and Objects</t>
  </si>
  <si>
    <t>Comments</t>
  </si>
  <si>
    <t>ACCESS CONTROL</t>
  </si>
  <si>
    <t>AC-1</t>
  </si>
  <si>
    <t>ACCESS CONTROL POLICY AND PROCEDURES</t>
  </si>
  <si>
    <t xml:space="preserve"> All Controls </t>
  </si>
  <si>
    <t>AC-2</t>
  </si>
  <si>
    <t>ACCOUNT MANAGEMENT</t>
  </si>
  <si>
    <t>AC-2 (1)</t>
  </si>
  <si>
    <t>AUTOMATED SYSTEM ACCOUNT MANAGEMENT</t>
  </si>
  <si>
    <t>AC-2 (2)</t>
  </si>
  <si>
    <t>REMOVAL OF TEMPORARY/EMERGENCY ACCOUNTS</t>
  </si>
  <si>
    <t>AC-2 (3)</t>
  </si>
  <si>
    <t>DISABLE INACTIVE ACCOUNTS</t>
  </si>
  <si>
    <t>AC-2 (4)</t>
  </si>
  <si>
    <t>AUTOMATED AUDIT ACTIONS</t>
  </si>
  <si>
    <t>AC-2 (5)</t>
  </si>
  <si>
    <t>INACTIVITY LOGOUT</t>
  </si>
  <si>
    <t>AC-2 (7)</t>
  </si>
  <si>
    <t>ROLE-BASED SCHEMES</t>
  </si>
  <si>
    <t>AC-2 (9)</t>
  </si>
  <si>
    <t>RESTRICTIONS ON USE OF SHARED/GROUP ACCOUNTS</t>
  </si>
  <si>
    <t>AC-2 (10)</t>
  </si>
  <si>
    <t>SHARED/GROUP ACCOUNT CREDENTIAL TERMINATION</t>
  </si>
  <si>
    <t>AC-2 (12)</t>
  </si>
  <si>
    <t>ACCOUNT MONITORING/ATYPICAL USAGE</t>
  </si>
  <si>
    <t>AC-3</t>
  </si>
  <si>
    <t>ACCESS ENFORCEMENT</t>
  </si>
  <si>
    <t>AC-3 (9)</t>
  </si>
  <si>
    <t>ACCESS ENFORCEMENT | CONTROLLED RELEASE</t>
  </si>
  <si>
    <t>AC-4</t>
  </si>
  <si>
    <t>INFORMATION FLOW ENFORCEMENT</t>
  </si>
  <si>
    <t>AC-4 (21)</t>
  </si>
  <si>
    <t>INFORMATION FLOW ENFORCEMENT - PHYSICAL/LOGICAL SEPARATION OF INFORMATION FLOWS</t>
  </si>
  <si>
    <t>AC-5</t>
  </si>
  <si>
    <t>SEPARATION OF DUTIES</t>
  </si>
  <si>
    <t>AC-6</t>
  </si>
  <si>
    <t>LEAST PRIVILEGE</t>
  </si>
  <si>
    <t>AC-6 (1)</t>
  </si>
  <si>
    <t>AUTHORIZE ACCESS TO SECURITY FUNCTIONS</t>
  </si>
  <si>
    <t>AC-6 (2)</t>
  </si>
  <si>
    <t>NON-PRIVILEGED ACCESS FOR NONSECURITY FUNCTIONS</t>
  </si>
  <si>
    <t>AC-6 (5)</t>
  </si>
  <si>
    <t>PRIVILEGED ACCOUNTS</t>
  </si>
  <si>
    <t>AC-6 (9)</t>
  </si>
  <si>
    <t>AUDITING USE OF PRIVILEGED FUNCTIONS</t>
  </si>
  <si>
    <t>AC-6 (10)</t>
  </si>
  <si>
    <t>PROHIBIT NON-PRIVILEGED USERS FROM EXECUTING PRIVILEGED FUNCTIONS</t>
  </si>
  <si>
    <t>AC-7</t>
  </si>
  <si>
    <t>UNSUCCESSFUL LOGON ATTEMPTS</t>
  </si>
  <si>
    <t>AC-8</t>
  </si>
  <si>
    <t>SYSTEM USE NOTIFICATION</t>
  </si>
  <si>
    <t>AC-10</t>
  </si>
  <si>
    <t>CONCURRENT SESSION CONTROL</t>
  </si>
  <si>
    <t>AC-11</t>
  </si>
  <si>
    <t>SESSION LOCK</t>
  </si>
  <si>
    <t>AC-11 (1)</t>
  </si>
  <si>
    <t>PATTERN-HIDING DISPLAYS</t>
  </si>
  <si>
    <t>AC-12</t>
  </si>
  <si>
    <t>SESSION TERMINATION</t>
  </si>
  <si>
    <t>AC-14</t>
  </si>
  <si>
    <t>PERMITTED ACTIONS WITHOUT IDENTIFICATION OR AUTHENTICATION</t>
  </si>
  <si>
    <t>AC-17</t>
  </si>
  <si>
    <t>REMOTE ACCESS</t>
  </si>
  <si>
    <t>AC-17 (1)</t>
  </si>
  <si>
    <t>AUTOMATED MONITORING/CONTROL</t>
  </si>
  <si>
    <t>AC-17 (2)</t>
  </si>
  <si>
    <t>PROTECTION OF CONFIDENTIALITY/INTEGRITY USING ENCRYPTION</t>
  </si>
  <si>
    <t>AC-17 (3)</t>
  </si>
  <si>
    <t>MANAGED ACCESS CONTROL POINTS</t>
  </si>
  <si>
    <t>AC-17 (4)</t>
  </si>
  <si>
    <t>PRIVILEGED COMMANDS/ACCESS</t>
  </si>
  <si>
    <t>AC-17 (9)</t>
  </si>
  <si>
    <t>DISCONNECTED/DISABLE ACCESS</t>
  </si>
  <si>
    <t>AC-18</t>
  </si>
  <si>
    <t>WIRELESS ACCESS</t>
  </si>
  <si>
    <t>AC-18 (1)</t>
  </si>
  <si>
    <t>AUTHENTICATION AND ENCRYPTION</t>
  </si>
  <si>
    <t>AC-19</t>
  </si>
  <si>
    <t>ACCESS CONTROL FOR MOBILE DEVICES</t>
  </si>
  <si>
    <t>AC-19 (5)</t>
  </si>
  <si>
    <t>FULL DEVICE/CONTAINER-BASED ENCRYPTION</t>
  </si>
  <si>
    <t>AC-20</t>
  </si>
  <si>
    <t>USE OF EXTERNAL INFORMATION SYSTEMS</t>
  </si>
  <si>
    <t>AC-20 (1)</t>
  </si>
  <si>
    <t>LIMITS ON AUTHORIZED USE</t>
  </si>
  <si>
    <t>AC-20 (2)</t>
  </si>
  <si>
    <t>PORTABLE STORAGE DEVICES</t>
  </si>
  <si>
    <t>AC-20 (3)</t>
  </si>
  <si>
    <t>NON-ORGANIZATIONALLY OWNED SYSTEMS/COMPONENTS/DEVICES</t>
  </si>
  <si>
    <t>AC-21</t>
  </si>
  <si>
    <t>INFORMATION SHARING</t>
  </si>
  <si>
    <t>AC-22</t>
  </si>
  <si>
    <t>PUBLICLY ACCESSIBLE CONTENT</t>
  </si>
  <si>
    <t>AWARENESS AND TRAINING</t>
  </si>
  <si>
    <t>AT-1</t>
  </si>
  <si>
    <t>SECURITY AWARENESS AND TRAINING POLICY AND PROCEDURES</t>
  </si>
  <si>
    <t>AT-2</t>
  </si>
  <si>
    <t>SECURITY AWARENESS TRAINING</t>
  </si>
  <si>
    <t>AT-2 (2)</t>
  </si>
  <si>
    <t>INSIDER THREAT</t>
  </si>
  <si>
    <t>AT-3</t>
  </si>
  <si>
    <t>ROLE-BASED SECURITY TRAINING</t>
  </si>
  <si>
    <t>AT-4</t>
  </si>
  <si>
    <t>SECURITY TRAINING RECORDS</t>
  </si>
  <si>
    <t>AUDIT AND ACCOUNTABILITY</t>
  </si>
  <si>
    <t>AU-1</t>
  </si>
  <si>
    <t>AUDIT AND ACCOUNTABILITY POLICY AND PROCEDURES</t>
  </si>
  <si>
    <t>AU-2</t>
  </si>
  <si>
    <t>AUDIT EVENTS</t>
  </si>
  <si>
    <t>AU-2 (3)</t>
  </si>
  <si>
    <t>REVIEWS AND UPDATES</t>
  </si>
  <si>
    <t>AU-3</t>
  </si>
  <si>
    <t>CONTENT OF AUDIT RECORDS</t>
  </si>
  <si>
    <t>AU-3 (1)</t>
  </si>
  <si>
    <t xml:space="preserve"> ADDITIONAL AUDIT INFORMATION</t>
  </si>
  <si>
    <t>AU-4</t>
  </si>
  <si>
    <t>AUDIT STORAGE CAPACITY</t>
  </si>
  <si>
    <t>AU-5</t>
  </si>
  <si>
    <t>RESPONSE TO AUDIT PROCESSING FAILURES</t>
  </si>
  <si>
    <t>AU-6</t>
  </si>
  <si>
    <t>AUDIT REVIEW, ANALYSIS, AND REPORTING</t>
  </si>
  <si>
    <t>AU-6 (1)</t>
  </si>
  <si>
    <t>PROCESS INTEGRATION</t>
  </si>
  <si>
    <t>AU-6 (3)</t>
  </si>
  <si>
    <t>CORRELATE AUDIT REPOSITORIES</t>
  </si>
  <si>
    <t>AU-7</t>
  </si>
  <si>
    <t>AUDIT REDUCTION AND REPORT GENERATION</t>
  </si>
  <si>
    <t>AU-7 (1)</t>
  </si>
  <si>
    <t>AUTOMATIC PROCESSING</t>
  </si>
  <si>
    <t>AU-8</t>
  </si>
  <si>
    <t>TIME STAMPS</t>
  </si>
  <si>
    <t>AU-8 (1)</t>
  </si>
  <si>
    <t>SYNCHRONIZATION WITH AUTHORITATIVE TIME SOURCE</t>
  </si>
  <si>
    <t>AU-9</t>
  </si>
  <si>
    <t>PROTECTION OF AUDIT INFORMATION</t>
  </si>
  <si>
    <t>AU-9 (2)</t>
  </si>
  <si>
    <t>AUDIT BACKUP ON SEPARATE PHYSICAL SYSTEMS/COMPONENTS</t>
  </si>
  <si>
    <t>AU-9 (4)</t>
  </si>
  <si>
    <t>ACCESS BY SUBSET OF PRIVILEGED USERS</t>
  </si>
  <si>
    <t>AU-11</t>
  </si>
  <si>
    <t>AUDIT RECORD RETENTION</t>
  </si>
  <si>
    <t>AU-12</t>
  </si>
  <si>
    <t>AUDIT GENERATION</t>
  </si>
  <si>
    <t>SECURITY ASSESSMENT AND
 AUTHORIZATION</t>
  </si>
  <si>
    <t>CA-1</t>
  </si>
  <si>
    <t>SECURITY ASSESSMENT AND AUTHORIZATION POLICY AND PROCEDURES</t>
  </si>
  <si>
    <t>CA-2</t>
  </si>
  <si>
    <t>SECURITY ASSESSMENTS</t>
  </si>
  <si>
    <t>CA-2 (1)</t>
  </si>
  <si>
    <t>INDEPENDENT ASSESSORS</t>
  </si>
  <si>
    <t>CA-3</t>
  </si>
  <si>
    <t>SYSTEM INTERCONNECTIONS</t>
  </si>
  <si>
    <t>CA-3 (3)</t>
  </si>
  <si>
    <t>UNCLASSIFIED NON-NATIONAL SECURITY SYSTEM CONNECTIONS</t>
  </si>
  <si>
    <t>CA-3 (5)</t>
  </si>
  <si>
    <t>RESTRICTIONS ON EXTERNAL SYSTEM CONNECTIONS</t>
  </si>
  <si>
    <t>CA-5</t>
  </si>
  <si>
    <t>PLAN OF ACTION AND MILESTONES</t>
  </si>
  <si>
    <t>CA-6</t>
  </si>
  <si>
    <t>SECURITY AUTHORIZATION</t>
  </si>
  <si>
    <t>CA-7</t>
  </si>
  <si>
    <t>CONTINUOUS MONITORING</t>
  </si>
  <si>
    <t>CA-7 (1)</t>
  </si>
  <si>
    <t>INDEPENDENT ASSESSMENT</t>
  </si>
  <si>
    <t xml:space="preserve">CA-8 </t>
  </si>
  <si>
    <t>PENETRATION TESTING</t>
  </si>
  <si>
    <t>CA-8 (1)</t>
  </si>
  <si>
    <t>INDEPENDENT PENETRATION AGENT OR TEAM</t>
  </si>
  <si>
    <t>CA-9</t>
  </si>
  <si>
    <t>INTERNAL SYSTEM CONNECTIONS</t>
  </si>
  <si>
    <t>CONFIGURATION
MANAGEMENT</t>
  </si>
  <si>
    <t>CM-1</t>
  </si>
  <si>
    <t>CONFIGURATION MANAGEMENT POLICY AND PROCEDURES</t>
  </si>
  <si>
    <t>CM-2</t>
  </si>
  <si>
    <t>BASELINE CONFIGURATION</t>
  </si>
  <si>
    <t>CM-2 (1)</t>
  </si>
  <si>
    <t>CM-2 (2)</t>
  </si>
  <si>
    <t>BASELINE CONFIGURATION | AUTOMATION SUPPORT FOR ACCURACY/CURRENCY</t>
  </si>
  <si>
    <t xml:space="preserve">CM-2 (3) </t>
  </si>
  <si>
    <t>RETENTION OF PREVIOUS CONFIGURATIONS</t>
  </si>
  <si>
    <t>CM-2 (7)</t>
  </si>
  <si>
    <t>CONFIGURE SYSTEMS, COMPONENTS, OR DEVICES FOR HIGH RISK AREAS</t>
  </si>
  <si>
    <t>CM-3</t>
  </si>
  <si>
    <t>CONFIGURATION CHANGE CONTROL</t>
  </si>
  <si>
    <t>CM-3 (2)</t>
  </si>
  <si>
    <t>TEST/VALIDATE/DOCUMENT CHANGES</t>
  </si>
  <si>
    <t>CM-4</t>
  </si>
  <si>
    <t>SECURITY IMPACT ANALYSIS</t>
  </si>
  <si>
    <t>CM-4 (1)</t>
  </si>
  <si>
    <t xml:space="preserve"> SEPARATE TEST ENVIRONMENTS</t>
  </si>
  <si>
    <t>CM-4 (2)</t>
  </si>
  <si>
    <t>VERIFICATION OF SECURITY FUNCTIONS</t>
  </si>
  <si>
    <t>CM-5</t>
  </si>
  <si>
    <t>ACCESS RESTRICTIONS FOR CHANGE</t>
  </si>
  <si>
    <t>CM-5 (1)</t>
  </si>
  <si>
    <t>AUTOMATED ACCESS ENFORCEMENT/AUDITING</t>
  </si>
  <si>
    <t>CM-5 (3)</t>
  </si>
  <si>
    <t>SIGNED COMPONENTS</t>
  </si>
  <si>
    <t>CM-5 (5)</t>
  </si>
  <si>
    <t>LIMIT PRODUCTION/OPERATIONAL PRIVILEGES</t>
  </si>
  <si>
    <t>CM-6</t>
  </si>
  <si>
    <t>CONFIGURATION SETTINGS</t>
  </si>
  <si>
    <t>CM-6 (1)</t>
  </si>
  <si>
    <t>AUTOMATED CENTRAL MANAGEMENT/APPLICATION/VERIFICATION</t>
  </si>
  <si>
    <t>CM-7</t>
  </si>
  <si>
    <t>LEAST FUNCTIONALITY</t>
  </si>
  <si>
    <t>CM-7 (1)</t>
  </si>
  <si>
    <t>PERIODIC REVIEW</t>
  </si>
  <si>
    <t>CM-7 (2)</t>
  </si>
  <si>
    <t>PREVENT PROGRAM EXECUTION</t>
  </si>
  <si>
    <t>CM-7 (5)</t>
  </si>
  <si>
    <t>AUTHORIZED SOFTWARE/WHITELISTING</t>
  </si>
  <si>
    <t>CM-8</t>
  </si>
  <si>
    <t>INFORMATION SYSTEM COMPONENT INVENTORY</t>
  </si>
  <si>
    <t>CM-8 (1)</t>
  </si>
  <si>
    <t>UPDATES DURING INSTALLATIONS/REMOVALS</t>
  </si>
  <si>
    <t>CM-8 (3)</t>
  </si>
  <si>
    <t>AUTOMATED UNAUTHORIZED COMPONENT DETECTION</t>
  </si>
  <si>
    <t>CM-8 (5)</t>
  </si>
  <si>
    <t>NO DUPLICATE ACCOUNTING OF COMPONENTS</t>
  </si>
  <si>
    <t>CM-9</t>
  </si>
  <si>
    <t>CONFIGURATION MANAGEMENT PLAN</t>
  </si>
  <si>
    <t>CM-10</t>
  </si>
  <si>
    <t>SOFTWARE USAGE RESTRICTIONS</t>
  </si>
  <si>
    <t>CM-10 (1)</t>
  </si>
  <si>
    <t>OPEN SOURCE SOFTWARE</t>
  </si>
  <si>
    <t>CM-11</t>
  </si>
  <si>
    <t>USER-INSTALLED SOFTWARE</t>
  </si>
  <si>
    <t>CONTINGENCY PLANNING</t>
  </si>
  <si>
    <t>CP-1</t>
  </si>
  <si>
    <t>CONTINGENCY PLANNING POLICY AND PROCEDURES</t>
  </si>
  <si>
    <t>CP-2</t>
  </si>
  <si>
    <t>CONTINGENCY PLAN</t>
  </si>
  <si>
    <t>CP-2 (1)</t>
  </si>
  <si>
    <t>COORDINATE WITH RELATED PLANS</t>
  </si>
  <si>
    <t>CP-2 (2)</t>
  </si>
  <si>
    <t>CAPACITY PLANNING</t>
  </si>
  <si>
    <t>CP-2 (3)</t>
  </si>
  <si>
    <t>RESUME ESSENTIAL MISSIONS/BUSINESS FUNCTIONS</t>
  </si>
  <si>
    <t>CP-2 (8)</t>
  </si>
  <si>
    <t xml:space="preserve"> IDENTIFY CRITICAL ASSETS</t>
  </si>
  <si>
    <t>CP-3</t>
  </si>
  <si>
    <t>CONTINGENCY TRAINING</t>
  </si>
  <si>
    <t>CP-4</t>
  </si>
  <si>
    <t>CONTINGENCY PLAN TESTING</t>
  </si>
  <si>
    <t>CP-4 (1)</t>
  </si>
  <si>
    <t>CP-6</t>
  </si>
  <si>
    <t>ALTERNATE STORAGE SITE</t>
  </si>
  <si>
    <t>CP-6 (1)</t>
  </si>
  <si>
    <t>SEPARATION FROM PRIMARY SITE</t>
  </si>
  <si>
    <t>CP-6 (3)</t>
  </si>
  <si>
    <t>ACCESSIBILITY</t>
  </si>
  <si>
    <t>CP-7</t>
  </si>
  <si>
    <t>ALTERNATE PROCESSING SITE</t>
  </si>
  <si>
    <t>CP-7 (1)</t>
  </si>
  <si>
    <t>CP-7 (2)</t>
  </si>
  <si>
    <t>CP-7 (3)</t>
  </si>
  <si>
    <t>PRIORITY OF SERVICE</t>
  </si>
  <si>
    <t>CP-8</t>
  </si>
  <si>
    <t>TELECOMMUNICATIONS SERVICES</t>
  </si>
  <si>
    <t>CP-8 (1)</t>
  </si>
  <si>
    <t>PRIORITY OF SERVICE PROVISIONS</t>
  </si>
  <si>
    <t>CP-8 (2)</t>
  </si>
  <si>
    <t>SINGLE POINTS OF FAILURE</t>
  </si>
  <si>
    <t>CP-9</t>
  </si>
  <si>
    <t>INFORMATION SYSTEM BACKUP</t>
  </si>
  <si>
    <t>CP-9 (1)</t>
  </si>
  <si>
    <t>TESTING FOR RELIABILITY/INTEGRITY</t>
  </si>
  <si>
    <t>CP-9 (3)</t>
  </si>
  <si>
    <t>SEPARATE STORAGE FOR CRITICAL INFORMATION</t>
  </si>
  <si>
    <t>CP-10</t>
  </si>
  <si>
    <t>INFORMATION SYSTEM RECOVERY AND RECONSTITUTION</t>
  </si>
  <si>
    <t>CP-10 (2)</t>
  </si>
  <si>
    <t>TRANSACTION RECOVERY</t>
  </si>
  <si>
    <t>IDENTIFICATION AND 
AUTHENTICATION</t>
  </si>
  <si>
    <t>IA-1</t>
  </si>
  <si>
    <t>IDENTIFICATION AND AUTHENTICATION POLICY AND PROCEDURES</t>
  </si>
  <si>
    <t>IA-2</t>
  </si>
  <si>
    <t>IDENTIFICATION AND AUTHENTICATION (ORGANIZATIONAL USERS)</t>
  </si>
  <si>
    <t>IA-2 (1)</t>
  </si>
  <si>
    <t>NETWORK ACCESS TO PRIVILEGED ACCOUNTS</t>
  </si>
  <si>
    <t>IA-2 (2)</t>
  </si>
  <si>
    <t>NETWORK ACCESS TO NON-PRIVILEGED ACCOUNTS</t>
  </si>
  <si>
    <t>IA-2 (3)</t>
  </si>
  <si>
    <t>LOCAL ACCESS TO PRIVILEGED ACCOUNTS</t>
  </si>
  <si>
    <t>IA-2 (5)</t>
  </si>
  <si>
    <t>GROUP AUTHENTICATION</t>
  </si>
  <si>
    <t>IA-2 (8)</t>
  </si>
  <si>
    <t>NETWORK ACCESS TO PRIVILEGED ACCOUNTS - REPLAY RESISTANT</t>
  </si>
  <si>
    <t>IA-2 (11)</t>
  </si>
  <si>
    <t>REMOTE ACCESS - SEPARATE DEVICE</t>
  </si>
  <si>
    <t>IA-3</t>
  </si>
  <si>
    <t>DEVICE IDENTIFICATION AND AUTHENTICATION</t>
  </si>
  <si>
    <t>IA-4</t>
  </si>
  <si>
    <t>IDENTIFIER MANAGEMENT</t>
  </si>
  <si>
    <t>IA-4 (4)</t>
  </si>
  <si>
    <t>IDENTIFY USER STATUS</t>
  </si>
  <si>
    <t>IA-5</t>
  </si>
  <si>
    <t>AUTHENTICATOR MANAGEMENT</t>
  </si>
  <si>
    <t>IA-5 (1)</t>
  </si>
  <si>
    <t>PASSWORD-BASED AUTHENTICATION</t>
  </si>
  <si>
    <t>IA-5 (2)</t>
  </si>
  <si>
    <t>PKI-BASED AUTHENTICATION</t>
  </si>
  <si>
    <t>IA-5 (3)</t>
  </si>
  <si>
    <t>IN-PERSON OR TRUSTED THIRD-PARTY REGISTRATION</t>
  </si>
  <si>
    <t>IA-5 (4)</t>
  </si>
  <si>
    <t>AUTOMATED SUPPORT FOR PASSWORD STRENGTH DETERMINATION</t>
  </si>
  <si>
    <t>IA-5 (6)</t>
  </si>
  <si>
    <t>PROTECTION OF AUTHENTICATORS</t>
  </si>
  <si>
    <t>IA-5 (7)</t>
  </si>
  <si>
    <t>NO EMBEDDED UNENCRYPTED STATIC AUTHENTICATORS</t>
  </si>
  <si>
    <t>IA-5 (11)</t>
  </si>
  <si>
    <t>HARDWARE TOKEN-BASED AUTHENTICATION</t>
  </si>
  <si>
    <t>IA-6</t>
  </si>
  <si>
    <t>AUTHENTICATOR FEEDBACK</t>
  </si>
  <si>
    <t>IA-7</t>
  </si>
  <si>
    <t>CRYPTOGRAPHIC MODULE AUTHENTICATION</t>
  </si>
  <si>
    <t>IA-8</t>
  </si>
  <si>
    <t>IDENTIFICATION AND AUTHENTICATION (NON-ORGANIZATIONAL USERS)</t>
  </si>
  <si>
    <t>IA-8 (2)</t>
  </si>
  <si>
    <t>ACCEPTANCE OF THIRD PARTY CREDENTIALS</t>
  </si>
  <si>
    <t>IA-8 (3)</t>
  </si>
  <si>
    <t>USE OF FICAM-APPROVED PRODUCTS</t>
  </si>
  <si>
    <t>IA-8 (4)</t>
  </si>
  <si>
    <t>USE OF FICAM-ISSUED PROFILES</t>
  </si>
  <si>
    <t>INCIDENT RESPONSE</t>
  </si>
  <si>
    <t>IR-1</t>
  </si>
  <si>
    <t>INCIDENT RESPONSE POLICY AND PROCEDURES</t>
  </si>
  <si>
    <t>IR-2</t>
  </si>
  <si>
    <t>INCIDENT RESPONSE TRAINING</t>
  </si>
  <si>
    <t>IR-3</t>
  </si>
  <si>
    <t>INCIDENT RESPONSE TESTING</t>
  </si>
  <si>
    <t>IR-3 (2)</t>
  </si>
  <si>
    <t>COORDINATION WITH RELATED PLANS</t>
  </si>
  <si>
    <t>IR-4</t>
  </si>
  <si>
    <t>INCIDENT HANDLING</t>
  </si>
  <si>
    <t>IR-4 (1)</t>
  </si>
  <si>
    <t>AUTOMATED INCIDENT HANDLING PROCESSES</t>
  </si>
  <si>
    <t>IR-5</t>
  </si>
  <si>
    <t>INCIDENT MONITORING</t>
  </si>
  <si>
    <t>IR-6</t>
  </si>
  <si>
    <t>INCIDENT REPORTING</t>
  </si>
  <si>
    <t>IR-6 (1)</t>
  </si>
  <si>
    <t>AUTOMATED REPORTING</t>
  </si>
  <si>
    <t>IR-7</t>
  </si>
  <si>
    <t>INCIDENT RESPONSE ASSISTANCE</t>
  </si>
  <si>
    <t>IR-7 (1)</t>
  </si>
  <si>
    <t>AUTOMATION SUPPORT FOR AVAILABILITY OF INFORMATION/SUPPORT</t>
  </si>
  <si>
    <t>IR-7 (2)</t>
  </si>
  <si>
    <t>COORDINATION WITH EXTERNAL PROVIDERS</t>
  </si>
  <si>
    <t>IR-8</t>
  </si>
  <si>
    <t>INCIDENT RESPONSE PLAN</t>
  </si>
  <si>
    <t>IR-9</t>
  </si>
  <si>
    <t>INFORMATION SPILLAGE RESPONSE</t>
  </si>
  <si>
    <t>IR-9 (1)</t>
  </si>
  <si>
    <t>RESPONSIBLE PERSONNEL</t>
  </si>
  <si>
    <t>IR-9 (2)</t>
  </si>
  <si>
    <t>TRAINING</t>
  </si>
  <si>
    <t>IR-9 (3)</t>
  </si>
  <si>
    <t>POST-SPILL OPERATIONS</t>
  </si>
  <si>
    <t>IR-9 (4)</t>
  </si>
  <si>
    <t>EXPOSURE TO UNAUTHORIZED PERSONNEL</t>
  </si>
  <si>
    <t>MAINTENANCE</t>
  </si>
  <si>
    <t>MA-1</t>
  </si>
  <si>
    <t>SYSTEM MAINTENANCE POLICY AND PROCEDURES</t>
  </si>
  <si>
    <t>MA-2</t>
  </si>
  <si>
    <t>CONTROLLED MAINTENANCE</t>
  </si>
  <si>
    <t>MA-3</t>
  </si>
  <si>
    <t>MAINTENANCE TOOLS</t>
  </si>
  <si>
    <t>MA-3 (1)</t>
  </si>
  <si>
    <t>INSPECT TOOLS</t>
  </si>
  <si>
    <t>MA-3 (2)</t>
  </si>
  <si>
    <t>INSPECT MEDIA</t>
  </si>
  <si>
    <t>MA-3 (3)</t>
  </si>
  <si>
    <t>PREVENT UNAUTHORIZED REMOVAL</t>
  </si>
  <si>
    <t>MA-4</t>
  </si>
  <si>
    <t>NONLOCAL MAINTENANCE</t>
  </si>
  <si>
    <t>MA-4 (1)</t>
  </si>
  <si>
    <t>AUDITING AND REVIEW</t>
  </si>
  <si>
    <t>MA-4 (2)</t>
  </si>
  <si>
    <t>DOCUMENT NONLOCAL MAINTENANCE</t>
  </si>
  <si>
    <t>MA-5</t>
  </si>
  <si>
    <t>MAINTENANCE PERSONNEL</t>
  </si>
  <si>
    <t>MA-5 (1)</t>
  </si>
  <si>
    <t>INDIVIDUALS WITHOUT APPROPRIATE ACCESS</t>
  </si>
  <si>
    <t>MA-6</t>
  </si>
  <si>
    <t>TIMELY MAINTENANCE</t>
  </si>
  <si>
    <t>MEDIA PROTECTION</t>
  </si>
  <si>
    <t>MP-1</t>
  </si>
  <si>
    <t>MEDIA PROTECTION POLICY AND PROCEDURES</t>
  </si>
  <si>
    <t>MP-2</t>
  </si>
  <si>
    <t>MEDIA ACCESS</t>
  </si>
  <si>
    <t>MP-3</t>
  </si>
  <si>
    <t>MEDIA MARKING</t>
  </si>
  <si>
    <t>MP-4</t>
  </si>
  <si>
    <t>MEDIA STORAGE</t>
  </si>
  <si>
    <t>MP-5</t>
  </si>
  <si>
    <t>MEDIA TRANSPORT</t>
  </si>
  <si>
    <t>MP-5 (4)</t>
  </si>
  <si>
    <t>CRYPTOGRAPHIC PROTECTION</t>
  </si>
  <si>
    <t>MP-6</t>
  </si>
  <si>
    <t>MEDIA SANITIZATION</t>
  </si>
  <si>
    <t>MP-6 (1)</t>
  </si>
  <si>
    <t>REVIEW/APPROVE/TRACK/DOCUMENT/VERIFY</t>
  </si>
  <si>
    <t>MP-6 (2)</t>
  </si>
  <si>
    <t>EQUIPMENT TESTING</t>
  </si>
  <si>
    <t>MP-7</t>
  </si>
  <si>
    <t>MEDIA USE</t>
  </si>
  <si>
    <t>MP-7 (1)</t>
  </si>
  <si>
    <t>PROHIBIT USE WITHOUT OWNER</t>
  </si>
  <si>
    <t>MP-CMS-1</t>
  </si>
  <si>
    <t>MEDIA RELATED RECORD</t>
  </si>
  <si>
    <t>PHYSICAL AND
 ENVIRONMENTAL PROTECTION</t>
  </si>
  <si>
    <t>PE-1</t>
  </si>
  <si>
    <t>PHYSICAL AND ENVIRONMENTAL PROTECTION POLICY AND PROCEDURES</t>
  </si>
  <si>
    <t>PE-2</t>
  </si>
  <si>
    <t>PHYSICAL ACCESS AUTHORIZATIONS</t>
  </si>
  <si>
    <t>PE-2 (1)</t>
  </si>
  <si>
    <t>ACCESS BY POSITION/ROLE</t>
  </si>
  <si>
    <t>PE-3</t>
  </si>
  <si>
    <t>PHYSICAL ACCESS CONTROL</t>
  </si>
  <si>
    <t>PE-4</t>
  </si>
  <si>
    <t>ACCESS CONTROL FOR TRANSMISSION MEDIUM</t>
  </si>
  <si>
    <t>PE-5</t>
  </si>
  <si>
    <t>ACCESS CONTROL FOR OUTPUT DEVICES</t>
  </si>
  <si>
    <t>PE-6</t>
  </si>
  <si>
    <t>MONITORING PHYSICAL ACCESS</t>
  </si>
  <si>
    <t>PE-6 (1)</t>
  </si>
  <si>
    <t>INTRUSION ALARMS/SURVEILLANCE EQUIPMENT</t>
  </si>
  <si>
    <t>PE-8</t>
  </si>
  <si>
    <t>VISITOR ACCESS RECORDS</t>
  </si>
  <si>
    <t>PE-9</t>
  </si>
  <si>
    <t>POWER EQUIPMENT AND CABLING</t>
  </si>
  <si>
    <t>PE-10</t>
  </si>
  <si>
    <t>EMERGENCY SHUTOFF</t>
  </si>
  <si>
    <t>PE-11</t>
  </si>
  <si>
    <t>EMERGENCY POWER</t>
  </si>
  <si>
    <t>PE-12</t>
  </si>
  <si>
    <t>EMERGENCY LIGHTING</t>
  </si>
  <si>
    <t>PE-13</t>
  </si>
  <si>
    <t>FIRE PROTECTION</t>
  </si>
  <si>
    <t>PE-13 (3)</t>
  </si>
  <si>
    <t>AUTOMATIC FIRE SUPPRESSION</t>
  </si>
  <si>
    <t>PE-14</t>
  </si>
  <si>
    <t>TEMPERATURE AND HUMIDITY CONTROLS</t>
  </si>
  <si>
    <t>PE-15</t>
  </si>
  <si>
    <t>WATER DAMAGE PROTECTION</t>
  </si>
  <si>
    <t>PE-16</t>
  </si>
  <si>
    <t>DELIVERY AND REMOVAL</t>
  </si>
  <si>
    <t>PE-17</t>
  </si>
  <si>
    <t>ALTERNATE WORK SITE</t>
  </si>
  <si>
    <t>PLANNING</t>
  </si>
  <si>
    <t>PL-1</t>
  </si>
  <si>
    <t>SECURITY PLANNING POLICY AND PROCEDURES</t>
  </si>
  <si>
    <t>PL-2</t>
  </si>
  <si>
    <t>SYSTEM SECURITY PLAN</t>
  </si>
  <si>
    <t>PL-2 (3)</t>
  </si>
  <si>
    <t>COORDINATE WITH OTHER ORGANIZATIONAL ENTITIES</t>
  </si>
  <si>
    <t>PL-4</t>
  </si>
  <si>
    <t>RULES OF BEHAVIOR</t>
  </si>
  <si>
    <t>PL-4 (1)</t>
  </si>
  <si>
    <t>SOCIAL MEDIA AND NETWORKING RESTRICTIONS</t>
  </si>
  <si>
    <t>PL-8</t>
  </si>
  <si>
    <t xml:space="preserve">SECURITY AND PRIVACY ARCHITECTURES </t>
  </si>
  <si>
    <t>PERSONNEL SECURITY</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</si>
  <si>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</si>
  <si>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</si>
  <si>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</si>
  <si>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</si>
  <si>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</si>
  <si>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</si>
  <si>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</si>
  <si>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</si>
  <si>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</si>
  <si>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</si>
  <si>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</si>
  <si>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</si>
  <si>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</si>
  <si>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</si>
  <si>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</si>
  <si>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</si>
  <si>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t>
  </si>
  <si>
    <t>RA-1</t>
  </si>
  <si>
    <t>RISK ASSESSMENT POLICY AND PROCEDURES</t>
  </si>
  <si>
    <t>RA-2</t>
  </si>
  <si>
    <t>SECURITY CATEGORIZATION</t>
  </si>
  <si>
    <t>RA-3</t>
  </si>
  <si>
    <t>RA-5</t>
  </si>
  <si>
    <t>VULNERABILITY SCANNING</t>
  </si>
  <si>
    <t>RA-5 (1)</t>
  </si>
  <si>
    <t>UPDATE TOOL CAPABILITY</t>
  </si>
  <si>
    <t>RA-5 (2)</t>
  </si>
  <si>
    <t>UPDATE BY FREQUENCY/PRIOR TO NEW SCAN/WHEN IDENTIFIED</t>
  </si>
  <si>
    <t>RA-5 (3)</t>
  </si>
  <si>
    <t>BREADTH/DEPTH OF COVERAGE</t>
  </si>
  <si>
    <t xml:space="preserve">RA-5 (5) </t>
  </si>
  <si>
    <t>PRIVILEGED ACCESS</t>
  </si>
  <si>
    <t>RA-5 (6)</t>
  </si>
  <si>
    <t>AUTOMATED TREND ANALYSIS</t>
  </si>
  <si>
    <t>RA-5 (8)</t>
  </si>
  <si>
    <t>REVIEW HISTORIC AUDIT LOGS</t>
  </si>
  <si>
    <t>SYSTEM AND SERVICES
 ACQUISITION</t>
  </si>
  <si>
    <t>SA-1</t>
  </si>
  <si>
    <t>SYSTEM AND SERVICES ACQUISITION POLICY AND PROCEDURES</t>
  </si>
  <si>
    <t>SA-2</t>
  </si>
  <si>
    <t>ALLOCATION OF RESOURCES</t>
  </si>
  <si>
    <t>SA-3</t>
  </si>
  <si>
    <t>SYSTEM DEVELOPMENT LIFE CYCLE</t>
  </si>
  <si>
    <t>SA-4</t>
  </si>
  <si>
    <t>ACQUISITION PROCESS</t>
  </si>
  <si>
    <t>SA-4 (1)</t>
  </si>
  <si>
    <t>FUNCTIONAL PROPERTIES OF SECURITY CONTROLS</t>
  </si>
  <si>
    <t>SA-4 (2)</t>
  </si>
  <si>
    <t>DESIGN/IMPLEMENTATION INFORMATION FOR SECURITY CONTROLS</t>
  </si>
  <si>
    <t>SA-4 (8)</t>
  </si>
  <si>
    <t>CONTINUOUS MONITORING PLAN</t>
  </si>
  <si>
    <t>SA-4 (9)</t>
  </si>
  <si>
    <t>FUNCTIONS/PORTS/PROTOCOLS/SERVICES IN USE</t>
  </si>
  <si>
    <t>SA-5</t>
  </si>
  <si>
    <t>INFORMATION SYSTEM DOCUMENTATION</t>
  </si>
  <si>
    <t>SA-8</t>
  </si>
  <si>
    <t>SECURITY ENGINEERING PRINCIPLES</t>
  </si>
  <si>
    <t>SA-9</t>
  </si>
  <si>
    <t>EXTERNAL INFORMATION SYSTEM SERVICES</t>
  </si>
  <si>
    <t>SA-9 (1)</t>
  </si>
  <si>
    <t>RISK ASSESSMENTS/ORGANIZATIONAL APPROVALS</t>
  </si>
  <si>
    <t>SA-9 (2)</t>
  </si>
  <si>
    <t>IDENTIFICATION OF FUNCTIONS/PORTS/PROTOCOLS/SERVICES</t>
  </si>
  <si>
    <t>SA-9 (5)</t>
  </si>
  <si>
    <t>PROCESSING, STORAGE, AND SERVICE LOCATION</t>
  </si>
  <si>
    <t>SA-10</t>
  </si>
  <si>
    <t>DEVELOPER CONFIGURATION MANAGEMENT</t>
  </si>
  <si>
    <t>SA-10 (1)</t>
  </si>
  <si>
    <t>SOFTWARE/FIRMWARE INTEGRITY</t>
  </si>
  <si>
    <t>SA-11</t>
  </si>
  <si>
    <t>DEVELOPER SECURITY TESTING AND EVALUATION</t>
  </si>
  <si>
    <t>SA-11 (1)</t>
  </si>
  <si>
    <t>STATIC CODE ANALYSIS</t>
  </si>
  <si>
    <t>SA-11 (2)</t>
  </si>
  <si>
    <t>THREAT AND VULNERABILITY ANALYSIS</t>
  </si>
  <si>
    <t>SA-11 (8)</t>
  </si>
  <si>
    <t>DYNAMIC CODE ANALYSIS</t>
  </si>
  <si>
    <t>SA-22</t>
  </si>
  <si>
    <t>UNSUPPORTED SYSTEM COMPONENTS</t>
  </si>
  <si>
    <t>SYSTEM AND 
COMMUNICATIONS
 PROTECTION</t>
  </si>
  <si>
    <t>SC-1</t>
  </si>
  <si>
    <t>SYSTEM AND COMMUNICATIONS PROTECTION POLICY AND PROCEDURES</t>
  </si>
  <si>
    <t>SC-2</t>
  </si>
  <si>
    <t>APPLICATION PARTITIONING</t>
  </si>
  <si>
    <t>SC-4</t>
  </si>
  <si>
    <t>INFORMATION IN SHARED RESOURCES</t>
  </si>
  <si>
    <t>SC-5</t>
  </si>
  <si>
    <t>DENIAL OF SERVICE PROTECTION</t>
  </si>
  <si>
    <t>SC-6</t>
  </si>
  <si>
    <t>RESOURCE AVAILABILITY</t>
  </si>
  <si>
    <t>SC-7</t>
  </si>
  <si>
    <t>BOUNDARY PROTECTION</t>
  </si>
  <si>
    <t>SC-7 (3)</t>
  </si>
  <si>
    <t>ACCESS POINTS</t>
  </si>
  <si>
    <t>SC-7 (4)</t>
  </si>
  <si>
    <t>EXTERNAL TELECOMMUNICATIONS SERVICES</t>
  </si>
  <si>
    <t>SC-7 (5)</t>
  </si>
  <si>
    <t>DENY BY DEFAULT/ALLOW BY EXCEPTION</t>
  </si>
  <si>
    <t>SC-7 (7)</t>
  </si>
  <si>
    <t>PREVENT SPLIT TUNNELING FOR REMOTE DEVICES</t>
  </si>
  <si>
    <t>SC-7 (8)</t>
  </si>
  <si>
    <t>ROUTE TRAFFIC TO AUTHENTICATED PROXY SERVERS</t>
  </si>
  <si>
    <t>SC-7 (12)</t>
  </si>
  <si>
    <t>HOST-BASED PROTECTION</t>
  </si>
  <si>
    <t>SC-7 (13)</t>
  </si>
  <si>
    <t>ISOLATION OF SECURITY TOOLS/MECHANISMS/SUPPORT COMPONENTS</t>
  </si>
  <si>
    <t>SC-7 (18)</t>
  </si>
  <si>
    <t>FAIL SECURE</t>
  </si>
  <si>
    <t>SC-8</t>
  </si>
  <si>
    <t>TRANSMISSION CONFIDENTIALITY AND INTEGRITY</t>
  </si>
  <si>
    <t>SC-8 (1)</t>
  </si>
  <si>
    <t>CRYPTOGRAPHIC OR ALTERNATE PHYSICAL PROTECTION</t>
  </si>
  <si>
    <t>SC-8 (2)</t>
  </si>
  <si>
    <t>PRE/POST TRANSMISSION HANDLING</t>
  </si>
  <si>
    <t>SC-10</t>
  </si>
  <si>
    <t>NETWORK DISCONNECT</t>
  </si>
  <si>
    <t>SC-12</t>
  </si>
  <si>
    <t>CRYPTOGRAPHIC KEY ESTABLISHMENT AND MANAGEMENT</t>
  </si>
  <si>
    <t>SC-12 (2)</t>
  </si>
  <si>
    <t>SYMMETRIC KEYS</t>
  </si>
  <si>
    <t>SC-12 (3)</t>
  </si>
  <si>
    <t>ASYMMETRIC KEYS</t>
  </si>
  <si>
    <t>SC-13</t>
  </si>
  <si>
    <t>SC-15</t>
  </si>
  <si>
    <t>COLLABORATIVE COMPUTING DEVICES</t>
  </si>
  <si>
    <t>SC-17</t>
  </si>
  <si>
    <t>PUBLIC KEY INFRASTRUCTURE CERTIFICATES</t>
  </si>
  <si>
    <t>SC-18</t>
  </si>
  <si>
    <t>MOBILE CODE</t>
  </si>
  <si>
    <t>SC-19</t>
  </si>
  <si>
    <t>VOICE OVER INTERNET PROTOCOL</t>
  </si>
  <si>
    <t>SC-20</t>
  </si>
  <si>
    <t>SECURE NAME/ADDRESS RESOLUTION SERVICE (AUTHORITATIVE SOURCE)</t>
  </si>
  <si>
    <t>SC-21</t>
  </si>
  <si>
    <t>SECURE NAME/ADDRESS RESOLUTION SERVICE (RECURSIVE OR CACHING RESOLVER)</t>
  </si>
  <si>
    <t>SC-22</t>
  </si>
  <si>
    <t>ARCHITECTURE AND PROVISIONING FOR NAME/ADDRESS RESOLUTION SERVICE</t>
  </si>
  <si>
    <t>SC-23</t>
  </si>
  <si>
    <t>SESSION AUTHENTICITY</t>
  </si>
  <si>
    <t>SC-28</t>
  </si>
  <si>
    <t>PROTECTION OF INFORMATION AT REST</t>
  </si>
  <si>
    <t>SC-28 (1)</t>
  </si>
  <si>
    <t>PROTECTION OF INFORMATION AT REST | CRYPTOGRAPHIC PROTECTION</t>
  </si>
  <si>
    <t>SC-32</t>
  </si>
  <si>
    <t>INFORMATION SYSTEM PARTITION</t>
  </si>
  <si>
    <t>SC-39</t>
  </si>
  <si>
    <t>PROCESS ISOLATION</t>
  </si>
  <si>
    <t>SC-ACA-1</t>
  </si>
  <si>
    <t>ELECTRONIC MAIL</t>
  </si>
  <si>
    <t>SC-ACA-2</t>
  </si>
  <si>
    <t>FAX USAGE</t>
  </si>
  <si>
    <t>SYSTEM AND INFORMATION
 INTEGRITY</t>
  </si>
  <si>
    <t>SI-1</t>
  </si>
  <si>
    <t>SYSTEM AND INFORMATION INTEGRITY POLICY AND PROCEDURES</t>
  </si>
  <si>
    <t>SI-2</t>
  </si>
  <si>
    <t>FLAW REMEDIATION</t>
  </si>
  <si>
    <t>SI-2 (2)</t>
  </si>
  <si>
    <t>AUTOMATED FLAW REMEDIATION STATUS</t>
  </si>
  <si>
    <t>MALICIOUS CODE PROTECTION</t>
  </si>
  <si>
    <t>SI-3 (1)</t>
  </si>
  <si>
    <t>CENTRAL MANAGEMENT</t>
  </si>
  <si>
    <t>SI-3 (2)</t>
  </si>
  <si>
    <t>AUTOMATIC UPDATES</t>
  </si>
  <si>
    <t>SI-3 (7)</t>
  </si>
  <si>
    <t>NONSIGNATURE-BASED DETECTION</t>
  </si>
  <si>
    <t>SI-4</t>
  </si>
  <si>
    <t>INFORMATION SYSTEM MONITORING</t>
  </si>
  <si>
    <t>SI-4 (1)</t>
  </si>
  <si>
    <t>SYSTEM-WIDE INTRUSION DETECTION SYSTEM</t>
  </si>
  <si>
    <t>SI-4 (2)</t>
  </si>
  <si>
    <t>AUTOMATED TOOLS FOR REAL-TIME ANALYSIS</t>
  </si>
  <si>
    <t>SI-4 (4)</t>
  </si>
  <si>
    <t>INBOUND AND OUTBOUND COMMUNICATIONS TRAFFIC</t>
  </si>
  <si>
    <t>SI-4 (5)</t>
  </si>
  <si>
    <t>SYSTEM-GENERATED ALERTS</t>
  </si>
  <si>
    <t>SI-4 (14)</t>
  </si>
  <si>
    <t>WIRELESS INTRUSION DETECTION</t>
  </si>
  <si>
    <t>SI-4 (16)</t>
  </si>
  <si>
    <t>CORRELATE MONITORING INFORMATION</t>
  </si>
  <si>
    <t>SI-4 (23)</t>
  </si>
  <si>
    <t>HOST-BASED DEVICES</t>
  </si>
  <si>
    <t>SI-5</t>
  </si>
  <si>
    <t>SECURITY ALERTS, ADVISORIES, AND DIRECTIVES</t>
  </si>
  <si>
    <t>SI-6</t>
  </si>
  <si>
    <t>SECURITY FUNCTION VERIFICATION</t>
  </si>
  <si>
    <t>SI-7</t>
  </si>
  <si>
    <t>SOFTWARE, FIRMWARE, AND INFORMATION INTEGRITY</t>
  </si>
  <si>
    <t>SI-7 (1)</t>
  </si>
  <si>
    <t>INTEGRITY CHECKS</t>
  </si>
  <si>
    <t>SI-7 (7)</t>
  </si>
  <si>
    <t>INTEGRATION OF DETECTION AND RESPONSE</t>
  </si>
  <si>
    <t>SI-8</t>
  </si>
  <si>
    <t>SPAM PROTECTION</t>
  </si>
  <si>
    <t>SI-8 (1)</t>
  </si>
  <si>
    <t>SI-8 (2)</t>
  </si>
  <si>
    <t>SI-10</t>
  </si>
  <si>
    <t>INFORMATION INPUT VALIDATION</t>
  </si>
  <si>
    <t>SI-11</t>
  </si>
  <si>
    <t>ERROR HANDLING</t>
  </si>
  <si>
    <t>SI-12</t>
  </si>
  <si>
    <t>INFORMATION HANDLING AND RETENTION</t>
  </si>
  <si>
    <t>SI-16</t>
  </si>
  <si>
    <t>MEMORY PROTECTION</t>
  </si>
  <si>
    <t>PROGRAM MANAGEMENT</t>
  </si>
  <si>
    <t>PM-1</t>
  </si>
  <si>
    <t>INFORMATION SECURITY PROGRAM PLAN</t>
  </si>
  <si>
    <t>PM-2</t>
  </si>
  <si>
    <t>SENIOR INFORMATION SECURITY OFFICER</t>
  </si>
  <si>
    <t>PM-3</t>
  </si>
  <si>
    <t>INFORMATION SECURITY RESOURCES</t>
  </si>
  <si>
    <t>PM-4</t>
  </si>
  <si>
    <t>PM-5</t>
  </si>
  <si>
    <t>INFORMATION SYSTEM INVENTORY</t>
  </si>
  <si>
    <t>PM-6</t>
  </si>
  <si>
    <t>INFORMATION SECURITY MEASURES OF PERFORMANCE</t>
  </si>
  <si>
    <t>PM-7</t>
  </si>
  <si>
    <t>ENTERPRISE ARCHITECTURE</t>
  </si>
  <si>
    <t>PM-8</t>
  </si>
  <si>
    <t>CRITICAL INFRASTRUCTURE PLAN</t>
  </si>
  <si>
    <t>PM-9</t>
  </si>
  <si>
    <t>RISK MANAGEMENT STRATEGY</t>
  </si>
  <si>
    <t>PM-10</t>
  </si>
  <si>
    <t>SECURITY AUTHORIZATION PROCESS</t>
  </si>
  <si>
    <t>PM-11</t>
  </si>
  <si>
    <t>MISSION BUSINESS PROCESS DEFINITION</t>
  </si>
  <si>
    <t>PM-12</t>
  </si>
  <si>
    <t>INSIDER THREAT PROGRAM</t>
  </si>
  <si>
    <t>PM-13</t>
  </si>
  <si>
    <t>INFORMATION SECURITY WORKFORCE</t>
  </si>
  <si>
    <t>PM-14</t>
  </si>
  <si>
    <t>TESTING TRAINING AND MONITORING</t>
  </si>
  <si>
    <t>PM-15</t>
  </si>
  <si>
    <t>CONTACT WITH SECURITY GROUP AND ASSOCIATION</t>
  </si>
  <si>
    <t>PM-16</t>
  </si>
  <si>
    <t>THREAT AWARENESS PROGRAM</t>
  </si>
  <si>
    <t>AUTHORITY AND PURPOSE</t>
  </si>
  <si>
    <t>AP-1</t>
  </si>
  <si>
    <t>AUTHORITY TO COLLECT</t>
  </si>
  <si>
    <t>AP-2</t>
  </si>
  <si>
    <t>PURPOSE SPECIFICATION</t>
  </si>
  <si>
    <t>ACCOUNTABILITY, AUDIT,
AND RISK MANAGEMENT</t>
  </si>
  <si>
    <t>AR-1</t>
  </si>
  <si>
    <t>GOVERNANCE AND PRIVACY PROGRAM</t>
  </si>
  <si>
    <t>AR-2</t>
  </si>
  <si>
    <t>PRIVACY IMPACT RISK ASSESSMENT</t>
  </si>
  <si>
    <t>AR-3</t>
  </si>
  <si>
    <t>PRIVACY REQUIREMENT FOR CONTRACTOR AND SERVICE PROVIDER</t>
  </si>
  <si>
    <t>AR-4</t>
  </si>
  <si>
    <t>PRIVACY MONITORING AND AUDITING</t>
  </si>
  <si>
    <t>AR-5</t>
  </si>
  <si>
    <t>PRIVACY AWARENESS AND TRAINING</t>
  </si>
  <si>
    <t>AR-7</t>
  </si>
  <si>
    <t>PRIVACY ENHANCED SYSTEM DESIGN AND DEVELOPMENT</t>
  </si>
  <si>
    <t>AR-8</t>
  </si>
  <si>
    <t>ACCOUNTING OF DISCLOSURE</t>
  </si>
  <si>
    <t>DATA QUALITY
AND INTEGRITY</t>
  </si>
  <si>
    <t>DI-1</t>
  </si>
  <si>
    <t>DATA QUALITY</t>
  </si>
  <si>
    <t>DI-1 (1)</t>
  </si>
  <si>
    <t>VALIDATE PII</t>
  </si>
  <si>
    <t>D1-1 (2)</t>
  </si>
  <si>
    <t>RE-VALIDATE PII</t>
  </si>
  <si>
    <t>DATA MINIMIZATION
AND RETENTION</t>
  </si>
  <si>
    <t>DM-1</t>
  </si>
  <si>
    <t>MINIMIZATION OF PII</t>
  </si>
  <si>
    <t>DM-1 (1)</t>
  </si>
  <si>
    <t>MINIMIZATION OF PII/LOCATE/REMOVE/REDACT/ANONYMIZE PII</t>
  </si>
  <si>
    <t>DM-2</t>
  </si>
  <si>
    <t>DATA RETENTION AND DISPOSAL</t>
  </si>
  <si>
    <t>DM-2 (1)</t>
  </si>
  <si>
    <t>SYSTEM CONFIGURATION</t>
  </si>
  <si>
    <t>DM-3</t>
  </si>
  <si>
    <t>MINIMIZATION OF PII USED IN TESTING, TRAINING &amp; RESEARCH</t>
  </si>
  <si>
    <t>DM-3 (1)</t>
  </si>
  <si>
    <t>MINIMIZATION OF PII USED IN TESTING, TRAINING, AND RESEARCH - RISK MINIMIZATION TECHNIQUES</t>
  </si>
  <si>
    <t>INDIVIDUAL PARTNERSHIP
 AND REDRESS</t>
  </si>
  <si>
    <t>IP-1</t>
  </si>
  <si>
    <t>CONSENT</t>
  </si>
  <si>
    <t>IP-1 (1)</t>
  </si>
  <si>
    <t>MECHANISM SUPPORTING ITEMIZED OR TIERED CONSENT</t>
  </si>
  <si>
    <t>IP-2</t>
  </si>
  <si>
    <t>INDIVIDUAL ACCESS</t>
  </si>
  <si>
    <t>IP-3</t>
  </si>
  <si>
    <t>REDRESS</t>
  </si>
  <si>
    <t>IP-4</t>
  </si>
  <si>
    <t>COMPLAINT MANAGEMENT</t>
  </si>
  <si>
    <t>IP-4 (1)</t>
  </si>
  <si>
    <t>RESPONSE TIMES</t>
  </si>
  <si>
    <t>SECURITY</t>
  </si>
  <si>
    <t>SE-1</t>
  </si>
  <si>
    <t>INVENTORY OF PII</t>
  </si>
  <si>
    <t>SE-2</t>
  </si>
  <si>
    <t>PRIVACY INCIDENT RESPONSE</t>
  </si>
  <si>
    <t>TRANSPARENCY</t>
  </si>
  <si>
    <t>TR-1</t>
  </si>
  <si>
    <t>PRIVACY NOTICES</t>
  </si>
  <si>
    <t>TR-1 (1)</t>
  </si>
  <si>
    <t>REAL-TIME OR LAYERED NOTICE</t>
  </si>
  <si>
    <t>TR-3</t>
  </si>
  <si>
    <t>DISSEMINATION OF PRIVACY PROGRAM INFORMATION</t>
  </si>
  <si>
    <t>USE LIMITATION</t>
  </si>
  <si>
    <t>UL-1</t>
  </si>
  <si>
    <t>INTERNAL USE</t>
  </si>
  <si>
    <t>UL-2</t>
  </si>
  <si>
    <t>INFORMATION SHARING WITH THIRD PARTIES</t>
  </si>
  <si>
    <t>Weakness Reference #</t>
  </si>
  <si>
    <t>Weakness Description</t>
  </si>
  <si>
    <t>KB, LE</t>
  </si>
  <si>
    <t>M, D</t>
  </si>
  <si>
    <t>Removed all SAP tabs. Removed all SAR scan results tabs. Removed Raw Scan Files tab. Updated the general instructions tab. Modified False Positives tab to include known exceptions and documented risk acceptances. Modified Pen Test results instructions. Modified the Detailed Findings table and updated the instructions.</t>
  </si>
  <si>
    <t>POA&amp;M Identifier</t>
  </si>
  <si>
    <t>Affected System</t>
  </si>
  <si>
    <t>DOCUMENTED RISK ACCEPTANCES</t>
  </si>
  <si>
    <t>KNOWN EXCEPTIONS</t>
  </si>
  <si>
    <t>Critical</t>
  </si>
  <si>
    <t>Moderate</t>
  </si>
  <si>
    <t>Low</t>
  </si>
  <si>
    <t>TOTAL</t>
  </si>
  <si>
    <t>Control Family</t>
  </si>
  <si>
    <t>Control Details</t>
  </si>
  <si>
    <t>Source</t>
  </si>
  <si>
    <t>SI-3 or NES-65057</t>
  </si>
  <si>
    <t>Recommendations</t>
  </si>
  <si>
    <t>Ensure the groups listed  do not have permissions to modify or write service executables. Additionally, ensure these groups do not have Full Control permission to any directories that contain service executables.</t>
  </si>
  <si>
    <t>Met</t>
  </si>
  <si>
    <t>Partially Met</t>
  </si>
  <si>
    <t>Control Results
(Met, Partially Met, Not Met)</t>
  </si>
  <si>
    <t>1, 2, 4</t>
  </si>
  <si>
    <t>SI, AC</t>
  </si>
  <si>
    <t>Not Met</t>
  </si>
  <si>
    <t>Total</t>
  </si>
  <si>
    <t>AC – Access Control</t>
  </si>
  <si>
    <t>AT – Awareness and Training</t>
  </si>
  <si>
    <t>AU – Audit and Accountability</t>
  </si>
  <si>
    <t>CA – Security Assessment and Authorization</t>
  </si>
  <si>
    <t>CM – Configuration Management</t>
  </si>
  <si>
    <t>CP – Contingency Planning</t>
  </si>
  <si>
    <t>IA – Identification and Authentication</t>
  </si>
  <si>
    <t>IR – Incident Response</t>
  </si>
  <si>
    <t>MA – Maintenance</t>
  </si>
  <si>
    <t>MP – Media Protection</t>
  </si>
  <si>
    <t>PE – Physical and Environmental Protection</t>
  </si>
  <si>
    <t>PL – Planning</t>
  </si>
  <si>
    <t>PM – Program Management</t>
  </si>
  <si>
    <t>PS – Personnel Security</t>
  </si>
  <si>
    <t>RA – Risk Assessment</t>
  </si>
  <si>
    <t>SA – System and Services Acquisition</t>
  </si>
  <si>
    <t>SC – System and Communications Protection</t>
  </si>
  <si>
    <t>SI – System and Information Integrity</t>
  </si>
  <si>
    <t>AP – Authority and Purpose</t>
  </si>
  <si>
    <t xml:space="preserve">DI – Data Quality </t>
  </si>
  <si>
    <t>DM – Data Minimization and Retention</t>
  </si>
  <si>
    <t>IP – Individual Participation and Redress</t>
  </si>
  <si>
    <t>SE – Security</t>
  </si>
  <si>
    <t>TR – Transparency</t>
  </si>
  <si>
    <t>UL – Use Limitation</t>
  </si>
  <si>
    <t>Security and Privacy Control Family</t>
  </si>
  <si>
    <t>AR – Accountability, Audit, and Risk Management</t>
  </si>
  <si>
    <t>LE, BC</t>
  </si>
  <si>
    <t>See tab, "Detailed Assessment Results"</t>
  </si>
  <si>
    <t>See tab, "Final Assessment Findings"</t>
  </si>
  <si>
    <t>See tab, "Security and Privacy Controls"</t>
  </si>
  <si>
    <t xml:space="preserve">Number of Findings </t>
  </si>
  <si>
    <t>Number of Weaknesses</t>
  </si>
  <si>
    <t xml:space="preserve">Individual Weaknesses by Risk Level </t>
  </si>
  <si>
    <t>Findings by Risk Level</t>
  </si>
  <si>
    <t>Individual Weaknesses by Risk Level</t>
  </si>
  <si>
    <t xml:space="preserve">Number of  Weaknesses </t>
  </si>
  <si>
    <t>Summary of Assessment Results by Control Family</t>
  </si>
  <si>
    <t>Nessus Scans July 2022</t>
  </si>
  <si>
    <t>System1_A_2022_4</t>
  </si>
  <si>
    <t>Justification for Consolidation</t>
  </si>
  <si>
    <t>Pass/Fail</t>
  </si>
  <si>
    <t>REPORT DATE:</t>
  </si>
  <si>
    <t>Control Details/  CVE/Plugin ID</t>
  </si>
  <si>
    <t>Remediation Status</t>
  </si>
  <si>
    <t>Open</t>
  </si>
  <si>
    <t>Path : d:\program files\trend micro\deep security agent\ds_monitor.exe
Used by services : ds_monitor
File write allowed for groups : Everyone
Full control of directory allowed for groups : Everyone]</t>
  </si>
  <si>
    <t>SI-3, AC-2 (4), AC-2 (7)</t>
  </si>
  <si>
    <t>Multiple hosts support the use of medium strength SSL ciphers. Reconfiguration, testing and implementation will occur at the same time.</t>
  </si>
  <si>
    <t>Added the "Final Assessment Findings" tab. Renamed the "Detailed Assessment Results" tab. Updated formatting and instructional text throughout. Added quick tips in many column headers throughout. New count charts added to the "Detailed Assessment Results" tab, "Final Assessment Findings" tab, and "Metrics" (new) tab. General Instructions tab:  Updated "results" description, added "control results" bullet. S&amp;P Controls tab: Added current year field; updated "Control No." to "Control Details" for consistency with other references; added drop down text for Column D (empty fields only), F, H, J, K to ensure accurate input. Renamed the "Documented Exceptions" tab. Formatting changes.</t>
  </si>
  <si>
    <t>FALSE POSITIVES</t>
  </si>
  <si>
    <r>
      <rPr>
        <b/>
        <sz val="10"/>
        <rFont val="Times New Roman"/>
        <family val="1"/>
      </rPr>
      <t>259</t>
    </r>
    <r>
      <rPr>
        <sz val="10"/>
        <rFont val="Times New Roman"/>
        <family val="1"/>
      </rPr>
      <t xml:space="preserve"> plus supplementals (if any)</t>
    </r>
  </si>
  <si>
    <r>
      <rPr>
        <b/>
        <sz val="10"/>
        <rFont val="Times New Roman"/>
        <family val="1"/>
      </rPr>
      <t>257</t>
    </r>
    <r>
      <rPr>
        <sz val="10"/>
        <rFont val="Times New Roman"/>
        <family val="1"/>
      </rPr>
      <t xml:space="preserve"> plus supplementals (if any)</t>
    </r>
  </si>
  <si>
    <r>
      <rPr>
        <b/>
        <sz val="10"/>
        <rFont val="Times New Roman"/>
        <family val="1"/>
      </rPr>
      <t xml:space="preserve">254 </t>
    </r>
    <r>
      <rPr>
        <sz val="10"/>
        <rFont val="Times New Roman"/>
        <family val="1"/>
      </rPr>
      <t>plus supplementals (if any)</t>
    </r>
  </si>
  <si>
    <r>
      <t xml:space="preserve">For detailed instructions on how to complete this worksheet, refer to the 'General Instructions' tab. 
Click on column headers for quick tips. Refer to the latest SAR Template (Appendix A) for additional guidance. 
</t>
    </r>
    <r>
      <rPr>
        <i/>
        <sz val="11"/>
        <color rgb="FF0000FF"/>
        <rFont val="Times New Roman"/>
        <family val="1"/>
      </rPr>
      <t>Delete these instructions prior to submission</t>
    </r>
    <r>
      <rPr>
        <sz val="11"/>
        <color rgb="FF0000FF"/>
        <rFont val="Times New Roman"/>
        <family val="1"/>
      </rPr>
      <t xml:space="preserve">. </t>
    </r>
  </si>
  <si>
    <r>
      <rPr>
        <b/>
        <sz val="11"/>
        <color rgb="FF0000FF"/>
        <rFont val="Times New Roman"/>
        <family val="1"/>
      </rPr>
      <t>Instructions:</t>
    </r>
    <r>
      <rPr>
        <sz val="11"/>
        <color rgb="FF0000FF"/>
        <rFont val="Times New Roman"/>
        <family val="1"/>
      </rPr>
      <t xml:space="preserve"> Populate the Detailed Assessment Results table below following the example in Row 11. 
Click on column headers for quick tips. Refer to the latest SAR Template (Appendix A) for additional instructions.  
</t>
    </r>
    <r>
      <rPr>
        <i/>
        <sz val="11"/>
        <color rgb="FF0000FF"/>
        <rFont val="Times New Roman"/>
        <family val="1"/>
      </rPr>
      <t xml:space="preserve">Delete the example row and these instructions prior to submission. </t>
    </r>
  </si>
  <si>
    <r>
      <rPr>
        <b/>
        <sz val="11"/>
        <color rgb="FF0000FF"/>
        <rFont val="Times New Roman"/>
        <family val="1"/>
      </rPr>
      <t xml:space="preserve">Instructions: </t>
    </r>
    <r>
      <rPr>
        <sz val="11"/>
        <color rgb="FF0000FF"/>
        <rFont val="Times New Roman"/>
        <family val="1"/>
      </rPr>
      <t xml:space="preserve">Populate the Findings table below. Select the column header for guidance. An example is provided in Row 11.
Click on column headers for quick tips. Refer to the latest SAR Template (Appendix A) for additional instructions.  
</t>
    </r>
    <r>
      <rPr>
        <i/>
        <sz val="11"/>
        <color rgb="FF0000FF"/>
        <rFont val="Times New Roman"/>
        <family val="1"/>
      </rPr>
      <t xml:space="preserve">Delete the example row and these instructions prior to submission. </t>
    </r>
  </si>
  <si>
    <r>
      <rPr>
        <b/>
        <sz val="11"/>
        <color rgb="FF0000FF"/>
        <rFont val="Times New Roman"/>
        <family val="1"/>
      </rPr>
      <t>Instructions:</t>
    </r>
    <r>
      <rPr>
        <sz val="11"/>
        <color rgb="FF0000FF"/>
        <rFont val="Times New Roman"/>
        <family val="1"/>
      </rPr>
      <t xml:space="preserve"> Input detailed penetration test results here OR upload results to SERVIS and provide file name below.  
</t>
    </r>
    <r>
      <rPr>
        <i/>
        <sz val="11"/>
        <color rgb="FF0000FF"/>
        <rFont val="Times New Roman"/>
        <family val="1"/>
      </rPr>
      <t xml:space="preserve">Delete these instructions prior to submission. </t>
    </r>
  </si>
  <si>
    <r>
      <rPr>
        <b/>
        <sz val="11"/>
        <color rgb="FF0000FF"/>
        <rFont val="Times New Roman"/>
        <family val="1"/>
      </rPr>
      <t>Instructions:</t>
    </r>
    <r>
      <rPr>
        <sz val="11"/>
        <color rgb="FF0000FF"/>
        <rFont val="Times New Roman"/>
        <family val="1"/>
      </rPr>
      <t xml:space="preserve"> Provide all documented risk acceptances, false positives, and known exceptions for the assessment below. 
Refer to the RA Guidance on zONE in submitting the corresponding RA form.</t>
    </r>
    <r>
      <rPr>
        <i/>
        <sz val="11"/>
        <color rgb="FF0000FF"/>
        <rFont val="Times New Roman"/>
        <family val="1"/>
      </rPr>
      <t xml:space="preserve"> Delete these instructions prior to submission. </t>
    </r>
  </si>
  <si>
    <t>Template Version 3.11 dated 5/13/2022
(MARS-E Version 2.2)</t>
  </si>
  <si>
    <t>Fixed cell locking conditions error in the “Detailed Assessment Results” and “Final Assessment Findings”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</si>
</sst>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Times New Roman"/>
      <family val="1"/>
    </font>
    <font>
      <sz val="8"/>
      <name val="Calibri"/>
      <family val="2"/>
      <scheme val="minor"/>
    </font>
    <font>
      <b/>
      <sz val="12"/>
      <name val="Times New Roman"/>
      <family val="1"/>
    </font>
    <font>
      <sz val="11"/>
      <color theme="1"/>
      <name val="Times New Roman"/>
      <family val="1"/>
    </font>
    <font>
      <sz val="11"/>
      <name val="Times New Roman"/>
      <family val="1"/>
    </font>
    <font>
      <b/>
      <sz val="11"/>
      <color theme="1"/>
      <name val="Calibri"/>
      <family val="2"/>
      <scheme val="minor"/>
    </font>
    <font>
      <u/>
      <sz val="11"/>
      <color theme="10"/>
      <name val="Calibri"/>
      <family val="2"/>
      <scheme val="minor"/>
    </font>
    <font>
      <sz val="11"/>
      <name val="Calibri"/>
      <family val="2"/>
      <scheme val="minor"/>
    </font>
    <font>
      <b/>
      <sz val="10"/>
      <name val="Times New Roman"/>
      <family val="1"/>
    </font>
    <font>
      <b/>
      <sz val="10"/>
      <color theme="1"/>
      <name val="Times New Roman"/>
      <family val="1"/>
    </font>
    <font>
      <sz val="10"/>
      <color rgb="FF0000FF"/>
      <name val="Times New Roman"/>
      <family val="1"/>
    </font>
    <font>
      <sz val="10"/>
      <name val="Times New Roman"/>
      <family val="1"/>
    </font>
    <font>
      <sz val="11"/>
      <color theme="0" tint="-0.34998626667073579"/>
      <name val="Calibri"/>
      <family val="2"/>
      <scheme val="minor"/>
    </font>
    <font>
      <i/>
      <sz val="10"/>
      <color theme="1"/>
      <name val="Times New Roman"/>
      <family val="1"/>
    </font>
    <font>
      <b/>
      <sz val="14"/>
      <name val="Times New Roman"/>
      <family val="1"/>
    </font>
    <font>
      <u/>
      <sz val="11"/>
      <name val="Times New Roman"/>
      <family val="1"/>
    </font>
    <font>
      <b/>
      <sz val="16"/>
      <name val="Times New Roman"/>
      <family val="1"/>
    </font>
    <font>
      <b/>
      <sz val="11"/>
      <name val="Times New Roman"/>
      <family val="1"/>
    </font>
    <font>
      <u/>
      <sz val="11"/>
      <name val="Calibri"/>
      <family val="2"/>
      <scheme val="minor"/>
    </font>
    <font>
      <sz val="11"/>
      <color rgb="FF0000FF"/>
      <name val="Times New Roman"/>
      <family val="1"/>
    </font>
    <font>
      <i/>
      <sz val="11"/>
      <color rgb="FF0000FF"/>
      <name val="Times New Roman"/>
      <family val="1"/>
    </font>
    <font>
      <b/>
      <sz val="11"/>
      <color rgb="FF0000FF"/>
      <name val="Times New Roman"/>
      <family val="1"/>
    </font>
    <font>
      <b/>
      <sz val="11"/>
      <color rgb="FF000000"/>
      <name val="Times New Roman"/>
      <family val="1"/>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808080"/>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bottom/>
      <diagonal/>
    </border>
    <border>
      <left style="medium">
        <color rgb="FF000000"/>
      </left>
      <right style="medium">
        <color indexed="64"/>
      </right>
      <top/>
      <bottom/>
      <diagonal/>
    </border>
    <border>
      <left/>
      <right style="medium">
        <color indexed="64"/>
      </right>
      <top/>
      <bottom/>
      <diagonal/>
    </border>
    <border>
      <left style="medium">
        <color indexed="64"/>
      </left>
      <right style="medium">
        <color indexed="64"/>
      </right>
      <top/>
      <bottom/>
      <diagonal/>
    </border>
    <border>
      <left/>
      <right style="medium">
        <color rgb="FF000000"/>
      </right>
      <top/>
      <bottom/>
      <diagonal/>
    </border>
    <border>
      <left style="thin">
        <color auto="1"/>
      </left>
      <right style="thin">
        <color indexed="64"/>
      </right>
      <top/>
      <bottom style="thick">
        <color auto="1"/>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diagonal/>
    </border>
    <border>
      <left/>
      <right style="thin">
        <color indexed="64"/>
      </right>
      <top style="thick">
        <color auto="1"/>
      </top>
      <bottom/>
      <diagonal/>
    </border>
    <border>
      <left/>
      <right style="thin">
        <color auto="1"/>
      </right>
      <top/>
      <bottom/>
      <diagonal/>
    </border>
    <border>
      <left/>
      <right style="thin">
        <color indexed="64"/>
      </right>
      <top/>
      <bottom style="thick">
        <color auto="1"/>
      </bottom>
      <diagonal/>
    </border>
    <border>
      <left style="thin">
        <color auto="1"/>
      </left>
      <right style="thin">
        <color auto="1"/>
      </right>
      <top/>
      <bottom style="thin">
        <color auto="1"/>
      </bottom>
      <diagonal/>
    </border>
    <border>
      <left/>
      <right style="thin">
        <color indexed="64"/>
      </right>
      <top style="thick">
        <color auto="1"/>
      </top>
      <bottom style="thick">
        <color indexed="64"/>
      </bottom>
      <diagonal/>
    </border>
    <border>
      <left style="thin">
        <color indexed="64"/>
      </left>
      <right style="thin">
        <color indexed="64"/>
      </right>
      <top style="thick">
        <color auto="1"/>
      </top>
      <bottom style="thin">
        <color indexed="64"/>
      </bottom>
      <diagonal/>
    </border>
    <border>
      <left/>
      <right style="thin">
        <color auto="1"/>
      </right>
      <top style="thin">
        <color auto="1"/>
      </top>
      <bottom/>
      <diagonal/>
    </border>
    <border>
      <left style="thin">
        <color auto="1"/>
      </left>
      <right style="thin">
        <color indexed="64"/>
      </right>
      <top style="thick">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double">
        <color auto="1"/>
      </bottom>
      <diagonal/>
    </border>
    <border>
      <left style="double">
        <color indexed="64"/>
      </left>
      <right style="thin">
        <color indexed="64"/>
      </right>
      <top style="thin">
        <color indexed="64"/>
      </top>
      <bottom style="thin">
        <color indexed="64"/>
      </bottom>
      <diagonal/>
    </border>
    <border>
      <left style="thin">
        <color auto="1"/>
      </left>
      <right/>
      <top/>
      <bottom style="thick">
        <color auto="1"/>
      </bottom>
      <diagonal/>
    </border>
  </borders>
  <cellStyleXfs count="2">
    <xf numFmtId="0" fontId="0" fillId="0" borderId="0"/>
    <xf numFmtId="0" fontId="7" fillId="0" borderId="0" applyNumberFormat="0" applyFill="0" applyBorder="0" applyAlignment="0" applyProtection="0"/>
  </cellStyleXfs>
  <cellXfs count="236">
    <xf numFmtId="0" fontId="0" fillId="0" borderId="0" xfId="0"/>
    <xf numFmtId="0" fontId="6"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8" fillId="0" borderId="0" xfId="0" applyFont="1"/>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0" borderId="16" xfId="0" applyFont="1" applyBorder="1" applyAlignment="1">
      <alignment horizontal="left" vertical="top" wrapText="1"/>
    </xf>
    <xf numFmtId="0" fontId="5" fillId="0" borderId="23" xfId="0" applyFont="1" applyBorder="1" applyAlignment="1">
      <alignment vertical="top"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5" fillId="0" borderId="16" xfId="0" applyFont="1" applyBorder="1" applyAlignment="1">
      <alignment vertical="top" wrapText="1"/>
    </xf>
    <xf numFmtId="0" fontId="5" fillId="0" borderId="25" xfId="0" applyFont="1" applyBorder="1" applyAlignment="1">
      <alignment vertical="top" wrapText="1"/>
    </xf>
    <xf numFmtId="0" fontId="5" fillId="0" borderId="19" xfId="0" applyFont="1" applyBorder="1" applyAlignment="1">
      <alignment vertical="top" wrapText="1"/>
    </xf>
    <xf numFmtId="0" fontId="5" fillId="0" borderId="23" xfId="0" applyFont="1" applyBorder="1" applyAlignment="1">
      <alignment horizontal="left" vertical="top" wrapText="1"/>
    </xf>
    <xf numFmtId="0" fontId="5" fillId="0" borderId="19" xfId="0" applyFont="1" applyBorder="1" applyAlignment="1">
      <alignment horizontal="left" vertical="top" wrapText="1"/>
    </xf>
    <xf numFmtId="0" fontId="5" fillId="2" borderId="3" xfId="0" applyFont="1" applyFill="1" applyBorder="1" applyAlignment="1">
      <alignment horizontal="left" vertical="top" wrapText="1"/>
    </xf>
    <xf numFmtId="0" fontId="5" fillId="0" borderId="25" xfId="0" applyFont="1" applyBorder="1" applyAlignment="1">
      <alignment horizontal="left" vertical="top" wrapText="1"/>
    </xf>
    <xf numFmtId="0" fontId="5" fillId="2" borderId="19" xfId="0" applyFont="1" applyFill="1" applyBorder="1" applyAlignment="1">
      <alignment horizontal="left" vertical="top" wrapText="1"/>
    </xf>
    <xf numFmtId="0" fontId="5" fillId="0" borderId="3" xfId="0" applyFont="1" applyBorder="1" applyAlignment="1">
      <alignment horizontal="left" vertical="top" wrapText="1"/>
    </xf>
    <xf numFmtId="0" fontId="5" fillId="2" borderId="16" xfId="0" applyFont="1" applyFill="1" applyBorder="1" applyAlignment="1">
      <alignment horizontal="left" vertical="top" wrapText="1"/>
    </xf>
    <xf numFmtId="0" fontId="8" fillId="2" borderId="0" xfId="0" applyFont="1" applyFill="1"/>
    <xf numFmtId="0" fontId="0" fillId="0" borderId="1" xfId="0" applyBorder="1" applyAlignment="1">
      <alignment horizontal="center" vertical="center"/>
    </xf>
    <xf numFmtId="0" fontId="0" fillId="0" borderId="1" xfId="0" applyBorder="1" applyAlignment="1">
      <alignment horizontal="center"/>
    </xf>
    <xf numFmtId="0" fontId="15" fillId="2" borderId="0" xfId="0" applyFont="1" applyFill="1" applyAlignment="1">
      <alignment horizontal="left" vertical="top" wrapText="1"/>
    </xf>
    <xf numFmtId="0" fontId="15" fillId="2" borderId="0" xfId="0" applyFont="1" applyFill="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5" fillId="2" borderId="0" xfId="0"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3" fillId="0" borderId="0" xfId="0" applyFont="1" applyAlignment="1" applyProtection="1">
      <alignment horizontal="left" vertical="center" wrapText="1"/>
      <protection locked="0"/>
    </xf>
    <xf numFmtId="0" fontId="17" fillId="2" borderId="0" xfId="0" applyFont="1" applyFill="1" applyAlignment="1" applyProtection="1">
      <alignment horizontal="center" vertical="center" wrapText="1"/>
      <protection locked="0"/>
    </xf>
    <xf numFmtId="0" fontId="12" fillId="0" borderId="0" xfId="0" applyFont="1" applyAlignment="1" applyProtection="1">
      <alignment vertical="center" wrapText="1"/>
      <protection locked="0"/>
    </xf>
    <xf numFmtId="0" fontId="8" fillId="0" borderId="0" xfId="0" applyFont="1" applyAlignment="1">
      <alignment vertical="center"/>
    </xf>
    <xf numFmtId="0" fontId="5" fillId="0" borderId="1" xfId="0" applyFont="1" applyBorder="1" applyAlignment="1" applyProtection="1">
      <alignment horizontal="center" vertical="top" wrapText="1"/>
      <protection locked="0"/>
    </xf>
    <xf numFmtId="0" fontId="5" fillId="4" borderId="1" xfId="0" applyFont="1" applyFill="1" applyBorder="1" applyAlignment="1">
      <alignment horizontal="left" vertical="top" wrapText="1"/>
    </xf>
    <xf numFmtId="0" fontId="8" fillId="0" borderId="0" xfId="0" applyFont="1" applyAlignment="1">
      <alignment vertical="top"/>
    </xf>
    <xf numFmtId="0" fontId="5" fillId="2" borderId="1" xfId="0" applyFont="1" applyFill="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5" fillId="4" borderId="23" xfId="0" applyFont="1" applyFill="1" applyBorder="1" applyAlignment="1">
      <alignment horizontal="left" vertical="top" wrapText="1"/>
    </xf>
    <xf numFmtId="0" fontId="5" fillId="0" borderId="25" xfId="0" applyFont="1" applyBorder="1" applyAlignment="1" applyProtection="1">
      <alignment horizontal="center" vertical="top" wrapText="1"/>
      <protection locked="0"/>
    </xf>
    <xf numFmtId="0" fontId="5" fillId="4" borderId="25"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2" borderId="23"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left" vertical="top" wrapText="1"/>
      <protection locked="0"/>
    </xf>
    <xf numFmtId="0" fontId="5" fillId="4" borderId="3" xfId="0" applyFont="1" applyFill="1" applyBorder="1" applyAlignment="1">
      <alignment horizontal="left" vertical="top" wrapText="1"/>
    </xf>
    <xf numFmtId="0" fontId="5" fillId="2" borderId="19" xfId="0" applyFont="1" applyFill="1" applyBorder="1" applyAlignment="1">
      <alignment vertical="top" wrapText="1"/>
    </xf>
    <xf numFmtId="0" fontId="5" fillId="2" borderId="26" xfId="0"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2" borderId="3" xfId="0" applyFont="1" applyFill="1" applyBorder="1" applyAlignment="1">
      <alignment vertical="top" wrapText="1"/>
    </xf>
    <xf numFmtId="0" fontId="5" fillId="2" borderId="3" xfId="0" applyFont="1" applyFill="1" applyBorder="1" applyAlignment="1" applyProtection="1">
      <alignment horizontal="center" vertical="top" wrapText="1"/>
      <protection locked="0"/>
    </xf>
    <xf numFmtId="0" fontId="5" fillId="0" borderId="19" xfId="0" applyFont="1" applyBorder="1" applyAlignment="1" applyProtection="1">
      <alignment horizontal="center" vertical="top" wrapText="1"/>
      <protection locked="0"/>
    </xf>
    <xf numFmtId="0" fontId="5" fillId="0" borderId="3" xfId="0" applyFont="1" applyBorder="1" applyAlignment="1">
      <alignment vertical="top" wrapText="1"/>
    </xf>
    <xf numFmtId="0" fontId="16" fillId="4" borderId="1" xfId="0" applyFont="1" applyFill="1" applyBorder="1" applyAlignment="1">
      <alignment horizontal="left" vertical="top" wrapText="1"/>
    </xf>
    <xf numFmtId="0" fontId="19" fillId="0" borderId="0" xfId="0" applyFont="1"/>
    <xf numFmtId="0" fontId="5" fillId="2" borderId="16" xfId="0" applyFont="1" applyFill="1" applyBorder="1" applyAlignment="1">
      <alignment vertical="top" wrapText="1"/>
    </xf>
    <xf numFmtId="0" fontId="5" fillId="0" borderId="2" xfId="0" applyFont="1" applyBorder="1" applyAlignment="1" applyProtection="1">
      <alignment horizontal="left" vertical="top" wrapText="1"/>
      <protection locked="0"/>
    </xf>
    <xf numFmtId="0" fontId="8" fillId="0" borderId="1" xfId="0" applyFont="1" applyBorder="1"/>
    <xf numFmtId="0" fontId="5" fillId="6" borderId="19"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4" borderId="0" xfId="0" applyFont="1" applyFill="1" applyAlignment="1">
      <alignment horizontal="left" vertical="top" wrapText="1"/>
    </xf>
    <xf numFmtId="0" fontId="5" fillId="0" borderId="0" xfId="0" applyFont="1" applyAlignment="1" applyProtection="1">
      <alignment horizontal="center" vertical="top"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right" vertical="center" wrapText="1"/>
      <protection locked="0"/>
    </xf>
    <xf numFmtId="0" fontId="12" fillId="2" borderId="0" xfId="0" applyFont="1" applyFill="1" applyAlignment="1">
      <alignment vertical="center" wrapText="1"/>
    </xf>
    <xf numFmtId="0" fontId="15" fillId="2" borderId="0" xfId="0" applyFont="1" applyFill="1" applyAlignment="1">
      <alignment horizontal="center" vertical="center" wrapText="1"/>
    </xf>
    <xf numFmtId="0" fontId="12" fillId="2" borderId="0" xfId="0" applyFont="1" applyFill="1" applyAlignment="1">
      <alignment wrapText="1"/>
    </xf>
    <xf numFmtId="0" fontId="5" fillId="0" borderId="1" xfId="0" applyFont="1" applyBorder="1" applyAlignment="1" applyProtection="1">
      <alignment vertical="top" wrapText="1"/>
      <protection locked="0"/>
    </xf>
    <xf numFmtId="14" fontId="5" fillId="0" borderId="1" xfId="0" applyNumberFormat="1" applyFont="1" applyBorder="1" applyAlignment="1" applyProtection="1">
      <alignment horizontal="left" vertical="top"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top" wrapText="1"/>
      <protection locked="0"/>
    </xf>
    <xf numFmtId="0" fontId="22" fillId="2" borderId="0" xfId="0" applyFont="1" applyFill="1" applyAlignment="1" applyProtection="1">
      <alignment horizontal="left" vertical="center" wrapText="1"/>
      <protection locked="0"/>
    </xf>
    <xf numFmtId="0" fontId="22" fillId="2" borderId="0" xfId="0" applyFont="1" applyFill="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0" fillId="0" borderId="1" xfId="0" applyFont="1" applyBorder="1" applyAlignment="1" applyProtection="1">
      <alignment horizontal="center" vertical="top" wrapText="1"/>
      <protection locked="0"/>
    </xf>
    <xf numFmtId="0" fontId="20"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vertical="top"/>
      <protection locked="0"/>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Alignment="1" applyProtection="1">
      <alignment horizontal="left" vertical="top"/>
      <protection locked="0"/>
    </xf>
    <xf numFmtId="0" fontId="5" fillId="2" borderId="0" xfId="0" applyFont="1" applyFill="1" applyAlignment="1" applyProtection="1">
      <alignment horizontal="left" vertical="center" wrapText="1"/>
      <protection locked="0"/>
    </xf>
    <xf numFmtId="0" fontId="20"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22" fillId="0" borderId="0" xfId="0" applyFont="1" applyAlignment="1" applyProtection="1">
      <alignment horizontal="center" vertical="top" wrapText="1"/>
      <protection locked="0"/>
    </xf>
    <xf numFmtId="0" fontId="4" fillId="0" borderId="1" xfId="0" applyFont="1" applyBorder="1" applyAlignment="1" applyProtection="1">
      <alignment horizontal="left" vertical="top"/>
      <protection locked="0"/>
    </xf>
    <xf numFmtId="0" fontId="18" fillId="0" borderId="0" xfId="0" applyFont="1" applyAlignment="1">
      <alignment horizontal="left" vertical="center" wrapText="1"/>
    </xf>
    <xf numFmtId="0" fontId="18" fillId="0" borderId="0" xfId="0" applyFont="1" applyAlignment="1">
      <alignment horizontal="left" vertical="top" wrapText="1"/>
    </xf>
    <xf numFmtId="0" fontId="5"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protection locked="0"/>
    </xf>
    <xf numFmtId="0" fontId="19" fillId="0" borderId="4" xfId="1" applyFont="1" applyBorder="1" applyAlignment="1" applyProtection="1">
      <alignment horizontal="left" vertical="center"/>
      <protection locked="0"/>
    </xf>
    <xf numFmtId="0" fontId="5" fillId="0" borderId="0" xfId="0" applyFont="1"/>
    <xf numFmtId="0" fontId="5" fillId="0" borderId="4" xfId="0" applyFont="1" applyBorder="1" applyProtection="1">
      <protection locked="0"/>
    </xf>
    <xf numFmtId="0" fontId="5" fillId="0" borderId="0" xfId="0" quotePrefix="1" applyFont="1"/>
    <xf numFmtId="0" fontId="5" fillId="0" borderId="0" xfId="0" applyFont="1" applyProtection="1">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0" xfId="0" applyFont="1" applyAlignment="1">
      <alignment horizontal="center" vertical="center"/>
    </xf>
    <xf numFmtId="0" fontId="18" fillId="0" borderId="5"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8" fillId="7" borderId="0" xfId="0" applyFont="1" applyFill="1"/>
    <xf numFmtId="0" fontId="18" fillId="9" borderId="3"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32" xfId="0" applyFont="1" applyBorder="1" applyAlignment="1">
      <alignment horizontal="center" vertical="center" wrapText="1"/>
    </xf>
    <xf numFmtId="0" fontId="9" fillId="0" borderId="32" xfId="0" applyFont="1" applyBorder="1" applyAlignment="1">
      <alignment horizontal="center" vertical="center" wrapText="1"/>
    </xf>
    <xf numFmtId="0" fontId="23" fillId="7" borderId="3" xfId="0" applyFont="1" applyFill="1" applyBorder="1" applyAlignment="1">
      <alignment horizontal="center" vertical="center" wrapText="1"/>
    </xf>
    <xf numFmtId="0" fontId="1" fillId="0" borderId="19" xfId="0" applyFont="1" applyBorder="1" applyAlignment="1">
      <alignment horizontal="center" vertical="center" wrapText="1"/>
    </xf>
    <xf numFmtId="0" fontId="0" fillId="2" borderId="0" xfId="0" applyFill="1" applyAlignment="1">
      <alignment vertical="center"/>
    </xf>
    <xf numFmtId="0" fontId="1" fillId="2" borderId="0" xfId="0" applyFont="1" applyFill="1" applyAlignment="1">
      <alignment vertical="center"/>
    </xf>
    <xf numFmtId="0" fontId="0" fillId="2" borderId="0" xfId="0" applyFill="1"/>
    <xf numFmtId="0" fontId="1" fillId="2" borderId="0" xfId="0" applyFont="1" applyFill="1"/>
    <xf numFmtId="0" fontId="10" fillId="7" borderId="2"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3" fillId="2" borderId="0" xfId="0" applyFont="1" applyFill="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0" fillId="2" borderId="38"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 xfId="0" applyFont="1" applyFill="1" applyBorder="1" applyAlignment="1">
      <alignment vertical="center"/>
    </xf>
    <xf numFmtId="0" fontId="10" fillId="2" borderId="37" xfId="0" applyFont="1" applyFill="1" applyBorder="1" applyAlignment="1">
      <alignment horizontal="center" vertical="center"/>
    </xf>
    <xf numFmtId="0" fontId="10" fillId="2" borderId="32" xfId="0" applyFont="1" applyFill="1" applyBorder="1" applyAlignment="1">
      <alignment horizontal="center" vertic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5"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wrapText="1"/>
    </xf>
    <xf numFmtId="14" fontId="1" fillId="0" borderId="1" xfId="0" applyNumberFormat="1" applyFont="1" applyBorder="1" applyAlignment="1">
      <alignment horizontal="center" wrapText="1"/>
    </xf>
    <xf numFmtId="0" fontId="1" fillId="0" borderId="1" xfId="0" applyFont="1" applyBorder="1" applyAlignment="1">
      <alignment horizontal="left" wrapText="1"/>
    </xf>
    <xf numFmtId="0" fontId="0" fillId="0" borderId="0" xfId="0" applyAlignment="1">
      <alignment vertical="center"/>
    </xf>
    <xf numFmtId="0" fontId="1" fillId="0" borderId="0" xfId="0" applyFont="1" applyAlignment="1">
      <alignment horizontal="center" wrapText="1"/>
    </xf>
    <xf numFmtId="0" fontId="1" fillId="0" borderId="0" xfId="0" applyFont="1" applyAlignment="1">
      <alignment horizontal="left" wrapText="1"/>
    </xf>
    <xf numFmtId="0" fontId="4" fillId="0" borderId="0" xfId="0" applyFont="1" applyAlignment="1">
      <alignment horizontal="center"/>
    </xf>
    <xf numFmtId="0" fontId="4" fillId="0" borderId="0" xfId="0" applyFont="1" applyAlignment="1">
      <alignment wrapText="1"/>
    </xf>
    <xf numFmtId="0" fontId="4" fillId="0" borderId="0" xfId="0" applyFont="1"/>
    <xf numFmtId="164" fontId="1" fillId="0" borderId="1" xfId="0" applyNumberFormat="1" applyFont="1" applyBorder="1" applyAlignment="1">
      <alignment horizontal="center" vertical="center" wrapText="1"/>
    </xf>
    <xf numFmtId="0" fontId="20" fillId="0" borderId="0" xfId="0" applyFont="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8" fillId="2" borderId="0" xfId="0" applyFont="1" applyFill="1" applyAlignment="1" applyProtection="1">
      <alignment vertical="top"/>
      <protection locked="0"/>
    </xf>
    <xf numFmtId="0" fontId="0" fillId="2" borderId="0" xfId="0" applyFill="1" applyAlignment="1" applyProtection="1">
      <alignment vertical="top"/>
      <protection locked="0"/>
    </xf>
    <xf numFmtId="0" fontId="0" fillId="2" borderId="0" xfId="0" applyFill="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top" wrapText="1"/>
      <protection locked="0"/>
    </xf>
    <xf numFmtId="0" fontId="5" fillId="2" borderId="0" xfId="0" applyFont="1" applyFill="1" applyAlignment="1" applyProtection="1">
      <alignment vertical="top"/>
      <protection locked="0"/>
    </xf>
    <xf numFmtId="0" fontId="4" fillId="2" borderId="0" xfId="0" applyFont="1" applyFill="1" applyAlignment="1" applyProtection="1">
      <alignment vertical="top"/>
      <protection locked="0"/>
    </xf>
    <xf numFmtId="0" fontId="8" fillId="2" borderId="0" xfId="0" applyFont="1" applyFill="1" applyProtection="1">
      <protection locked="0"/>
    </xf>
    <xf numFmtId="0" fontId="0" fillId="0" borderId="0" xfId="0" applyProtection="1">
      <protection locked="0"/>
    </xf>
    <xf numFmtId="0" fontId="5"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5" fillId="2" borderId="0" xfId="0" applyFont="1" applyFill="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5" fillId="2" borderId="0" xfId="0" applyFont="1" applyFill="1" applyProtection="1">
      <protection locked="0"/>
    </xf>
    <xf numFmtId="0" fontId="4" fillId="0" borderId="0" xfId="0" applyFont="1" applyProtection="1">
      <protection locked="0"/>
    </xf>
    <xf numFmtId="0" fontId="18" fillId="7" borderId="1" xfId="0" applyFont="1" applyFill="1" applyBorder="1" applyAlignment="1">
      <alignment horizontal="left" vertical="top" wrapText="1"/>
    </xf>
    <xf numFmtId="0" fontId="18" fillId="7" borderId="19"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30" xfId="0" applyFont="1" applyFill="1" applyBorder="1" applyAlignment="1" applyProtection="1">
      <alignment horizontal="center" vertical="center" wrapText="1"/>
      <protection locked="0"/>
    </xf>
    <xf numFmtId="0" fontId="18" fillId="7" borderId="39" xfId="0" applyFont="1" applyFill="1" applyBorder="1" applyAlignment="1" applyProtection="1">
      <alignment horizontal="center" vertical="center" wrapText="1"/>
      <protection locked="0"/>
    </xf>
    <xf numFmtId="0" fontId="18" fillId="7" borderId="19" xfId="0" applyFont="1" applyFill="1" applyBorder="1" applyAlignment="1" applyProtection="1">
      <alignment horizontal="center" vertical="center" wrapText="1"/>
      <protection locked="0"/>
    </xf>
    <xf numFmtId="0" fontId="18" fillId="7" borderId="16" xfId="0"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18" fillId="0" borderId="25" xfId="0" applyFont="1" applyBorder="1" applyAlignment="1">
      <alignment horizontal="center" vertical="top" wrapText="1"/>
    </xf>
    <xf numFmtId="0" fontId="18" fillId="0" borderId="23" xfId="0" applyFont="1" applyBorder="1" applyAlignment="1">
      <alignment horizontal="center" vertical="top" wrapText="1"/>
    </xf>
    <xf numFmtId="0" fontId="18" fillId="0" borderId="1" xfId="0" applyFont="1" applyBorder="1" applyAlignment="1">
      <alignment horizontal="center" vertical="top" wrapText="1"/>
    </xf>
    <xf numFmtId="0" fontId="18" fillId="0" borderId="19" xfId="0" applyFont="1" applyBorder="1" applyAlignment="1">
      <alignment horizontal="center" vertical="top" wrapText="1"/>
    </xf>
    <xf numFmtId="0" fontId="18" fillId="0" borderId="3" xfId="0" applyFont="1" applyBorder="1" applyAlignment="1">
      <alignment horizontal="center" vertical="top" wrapText="1"/>
    </xf>
    <xf numFmtId="0" fontId="18" fillId="0" borderId="26" xfId="0" applyFont="1" applyBorder="1" applyAlignment="1">
      <alignment horizontal="center" vertical="top" wrapText="1"/>
    </xf>
    <xf numFmtId="0" fontId="18" fillId="0" borderId="21" xfId="0" applyFont="1" applyBorder="1" applyAlignment="1">
      <alignment horizontal="center" vertical="top" wrapText="1"/>
    </xf>
    <xf numFmtId="0" fontId="18" fillId="0" borderId="22" xfId="0" applyFont="1" applyBorder="1" applyAlignment="1">
      <alignment horizontal="center" vertical="top" wrapText="1"/>
    </xf>
    <xf numFmtId="0" fontId="18" fillId="5" borderId="21" xfId="0" applyFont="1" applyFill="1" applyBorder="1" applyAlignment="1">
      <alignment horizontal="center" vertical="top" wrapText="1"/>
    </xf>
    <xf numFmtId="0" fontId="18" fillId="5" borderId="22" xfId="0" applyFont="1" applyFill="1" applyBorder="1" applyAlignment="1">
      <alignment horizontal="center" vertical="top" wrapText="1"/>
    </xf>
    <xf numFmtId="0" fontId="18" fillId="0" borderId="20" xfId="0" applyFont="1" applyBorder="1" applyAlignment="1">
      <alignment horizontal="center" vertical="top" wrapText="1"/>
    </xf>
    <xf numFmtId="0" fontId="18" fillId="5" borderId="19" xfId="0" applyFont="1" applyFill="1" applyBorder="1" applyAlignment="1">
      <alignment horizontal="center" vertical="top" wrapText="1"/>
    </xf>
    <xf numFmtId="0" fontId="18" fillId="5" borderId="3" xfId="0" applyFont="1" applyFill="1" applyBorder="1" applyAlignment="1">
      <alignment horizontal="center" vertical="top" wrapText="1"/>
    </xf>
    <xf numFmtId="0" fontId="18" fillId="0" borderId="27" xfId="0" applyFont="1" applyBorder="1" applyAlignment="1">
      <alignment horizontal="center" vertical="top" wrapText="1"/>
    </xf>
    <xf numFmtId="0" fontId="18" fillId="5" borderId="20" xfId="0" applyFont="1" applyFill="1" applyBorder="1" applyAlignment="1">
      <alignment horizontal="center" vertical="top" wrapText="1"/>
    </xf>
    <xf numFmtId="0" fontId="18" fillId="7" borderId="1" xfId="0" applyFont="1" applyFill="1" applyBorder="1" applyAlignment="1">
      <alignment horizontal="center" vertical="center" wrapText="1"/>
    </xf>
    <xf numFmtId="0" fontId="8" fillId="0" borderId="21" xfId="0" applyFont="1" applyBorder="1" applyAlignment="1">
      <alignment horizontal="center" vertical="top" wrapText="1"/>
    </xf>
    <xf numFmtId="0" fontId="8" fillId="0" borderId="22" xfId="0" applyFont="1" applyBorder="1" applyAlignment="1">
      <alignment horizontal="center" vertical="top" wrapText="1"/>
    </xf>
    <xf numFmtId="0" fontId="18" fillId="0" borderId="24" xfId="0" applyFont="1" applyBorder="1" applyAlignment="1">
      <alignment horizontal="center" vertical="top" wrapText="1"/>
    </xf>
    <xf numFmtId="0" fontId="18" fillId="0" borderId="0" xfId="0" applyFont="1" applyAlignment="1">
      <alignment horizontal="center" vertical="top" wrapText="1"/>
    </xf>
    <xf numFmtId="0" fontId="12" fillId="0" borderId="2" xfId="0" applyFont="1" applyBorder="1" applyAlignment="1">
      <alignment horizontal="center" vertical="center" wrapText="1"/>
    </xf>
    <xf numFmtId="0" fontId="12" fillId="0" borderId="28" xfId="0" applyFont="1" applyBorder="1" applyAlignment="1">
      <alignment horizontal="center" vertical="center" wrapText="1"/>
    </xf>
    <xf numFmtId="0" fontId="17" fillId="2" borderId="0" xfId="0" applyFont="1" applyFill="1" applyAlignment="1">
      <alignment horizontal="left" wrapText="1" indent="1"/>
    </xf>
    <xf numFmtId="0" fontId="3" fillId="2" borderId="0" xfId="0" applyFont="1" applyFill="1" applyAlignment="1">
      <alignment horizontal="left" vertical="top" wrapText="1" indent="1"/>
    </xf>
    <xf numFmtId="0" fontId="20" fillId="2" borderId="0" xfId="0" applyFont="1" applyFill="1" applyAlignment="1">
      <alignment horizontal="center" vertical="center" wrapText="1"/>
    </xf>
    <xf numFmtId="0" fontId="11" fillId="2" borderId="0" xfId="0" applyFont="1" applyFill="1" applyAlignment="1">
      <alignment horizontal="center" vertical="center" wrapText="1"/>
    </xf>
    <xf numFmtId="0" fontId="9" fillId="7" borderId="2"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20" fillId="0" borderId="0" xfId="0" applyFont="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10" fillId="8" borderId="1" xfId="0" applyFont="1" applyFill="1" applyBorder="1" applyAlignment="1">
      <alignment horizontal="center" vertical="center"/>
    </xf>
    <xf numFmtId="0" fontId="10" fillId="8" borderId="36" xfId="0" applyFont="1" applyFill="1" applyBorder="1" applyAlignment="1">
      <alignment horizontal="center" vertical="center"/>
    </xf>
    <xf numFmtId="0" fontId="1" fillId="2" borderId="2" xfId="0" applyFont="1" applyFill="1" applyBorder="1" applyAlignment="1">
      <alignment horizontal="left"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xf>
    <xf numFmtId="0" fontId="14" fillId="2" borderId="31" xfId="0" applyFont="1" applyFill="1" applyBorder="1" applyAlignment="1">
      <alignment horizontal="center" shrinkToFit="1"/>
    </xf>
    <xf numFmtId="0" fontId="10" fillId="7" borderId="2" xfId="0" applyFont="1" applyFill="1" applyBorder="1" applyAlignment="1">
      <alignment horizontal="left" vertical="center" wrapText="1"/>
    </xf>
    <xf numFmtId="0" fontId="10" fillId="7" borderId="29"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4" fillId="2" borderId="31" xfId="0" applyFont="1" applyFill="1" applyBorder="1" applyAlignment="1">
      <alignment horizont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26"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35" xfId="0" applyFont="1" applyFill="1" applyBorder="1" applyAlignment="1">
      <alignment horizontal="left" vertical="center"/>
    </xf>
    <xf numFmtId="0" fontId="20" fillId="0" borderId="5" xfId="0" applyFont="1" applyBorder="1" applyAlignment="1" applyProtection="1">
      <alignment horizontal="center" vertical="center" wrapText="1"/>
      <protection locked="0"/>
    </xf>
    <xf numFmtId="0" fontId="18" fillId="7" borderId="17" xfId="0" applyFont="1" applyFill="1" applyBorder="1" applyAlignment="1" applyProtection="1">
      <alignment horizontal="center" vertical="center" wrapText="1"/>
      <protection locked="0"/>
    </xf>
    <xf numFmtId="0" fontId="18" fillId="7" borderId="18" xfId="0" applyFont="1" applyFill="1" applyBorder="1" applyAlignment="1" applyProtection="1">
      <alignment horizontal="center" vertical="center" wrapText="1"/>
      <protection locked="0"/>
    </xf>
    <xf numFmtId="0" fontId="5" fillId="7" borderId="18"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color rgb="FFB6C4E6"/>
      <color rgb="FF8DB3E2"/>
      <color rgb="FFFFECE5"/>
      <color rgb="FFE5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542925</xdr:colOff>
      <xdr:row>13</xdr:row>
      <xdr:rowOff>180976</xdr:rowOff>
    </xdr:from>
    <xdr:to>
      <xdr:col>22</xdr:col>
      <xdr:colOff>238125</xdr:colOff>
      <xdr:row>74</xdr:row>
      <xdr:rowOff>9525</xdr:rowOff>
    </xdr:to>
    <xdr:sp macro="" textlink="">
      <xdr:nvSpPr>
        <xdr:cNvPr id="101" name="TextBox 1">
          <a:extLst>
            <a:ext uri="{FF2B5EF4-FFF2-40B4-BE49-F238E27FC236}">
              <a16:creationId xmlns:a16="http://schemas.microsoft.com/office/drawing/2014/main" id="{4B61F0CC-7B27-4D6E-9030-A4D869019F9E}"/>
            </a:ext>
          </a:extLst>
        </xdr:cNvPr>
        <xdr:cNvSpPr txBox="1"/>
      </xdr:nvSpPr>
      <xdr:spPr>
        <a:xfrm>
          <a:off x="857250" y="2657476"/>
          <a:ext cx="12268200" cy="11449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t>SECTION 1: ANNUAL </a:t>
          </a:r>
          <a:r>
            <a:rPr lang="en-US" sz="1400" b="1" i="0" u="sng" strike="noStrike">
              <a:solidFill>
                <a:srgbClr val="0070C0"/>
              </a:solidFill>
              <a:effectLst/>
              <a:latin typeface="Times New Roman" panose="02020603050405020304" pitchFamily="18" charset="0"/>
              <a:ea typeface="+mn-ea"/>
              <a:cs typeface="Times New Roman" panose="02020603050405020304" pitchFamily="18" charset="0"/>
            </a:rPr>
            <a:t>SELF-ASSESSMENT</a:t>
          </a:r>
          <a: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t> "SECURITY AND PRIVACY CONTROLS" TAB INSTRUCTIONS</a:t>
          </a:r>
          <a:b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br>
          <a:endParaRPr lang="en-US"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Instructions: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assessor must evaluate the list of  security and privacy controls to ensure correct implementation according to MARS-E requirements. </a:t>
          </a:r>
        </a:p>
        <a:p>
          <a:pPr lvl="1"/>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In the ‘Attestation Year’ column D, identify the Attestation being conducted by clicking the filter drop down icon in D11. </a:t>
          </a:r>
        </a:p>
        <a:p>
          <a:pPr lvl="1"/>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In the drop-down list, there is a clickable box to the left of every selection. Choose the correct annual attestation year, from the following options:</a:t>
          </a:r>
          <a:r>
            <a:rPr lang="en-US" b="0">
              <a:latin typeface="Times New Roman" panose="02020603050405020304" pitchFamily="18" charset="0"/>
              <a:cs typeface="Times New Roman" panose="02020603050405020304" pitchFamily="18" charset="0"/>
            </a:rPr>
            <a:t> </a:t>
          </a:r>
        </a:p>
        <a:p>
          <a:endParaRPr lang="en-US" sz="1100" b="1" i="0" u="sng"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1</a:t>
          </a:r>
          <a:b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Self-Assessment that applies.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NO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filter</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drop-down icon in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D11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r>
            <a:rPr lang="en-US">
              <a:latin typeface="Times New Roman" panose="02020603050405020304" pitchFamily="18" charset="0"/>
              <a:cs typeface="Times New Roman" panose="02020603050405020304" pitchFamily="18" charset="0"/>
            </a:rPr>
            <a:t> </a:t>
          </a:r>
        </a:p>
        <a:p>
          <a:endParaRPr lang="en-US" sz="1100" b="1" i="0" u="sng"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2</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Self-Assessment that applies.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NO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filter</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drop-down icon in</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D11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3</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Self-Assessment that applies.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NO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Self-Assessment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filter</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drop-down icon in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D11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AT LEAST ONE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1" u="none" strike="noStrike">
              <a:solidFill>
                <a:schemeClr val="dk1"/>
              </a:solidFill>
              <a:effectLst/>
              <a:latin typeface="Times New Roman" panose="02020603050405020304" pitchFamily="18" charset="0"/>
              <a:ea typeface="+mn-ea"/>
              <a:cs typeface="Times New Roman" panose="02020603050405020304" pitchFamily="18" charset="0"/>
            </a:rPr>
            <a:t>NOTE: </a:t>
          </a:r>
          <a:r>
            <a:rPr lang="en-US" sz="1100" b="0" i="1" u="none" strike="noStrike">
              <a:solidFill>
                <a:schemeClr val="dk1"/>
              </a:solidFill>
              <a:effectLst/>
              <a:latin typeface="Times New Roman" panose="02020603050405020304" pitchFamily="18" charset="0"/>
              <a:ea typeface="+mn-ea"/>
              <a:cs typeface="Times New Roman" panose="02020603050405020304" pitchFamily="18" charset="0"/>
            </a:rPr>
            <a:t>If a full Third-Party Independent Assessment is being leveraged in </a:t>
          </a:r>
          <a:r>
            <a:rPr lang="en-US" sz="1100" b="1" i="1"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1" u="none" strike="noStrike">
              <a:solidFill>
                <a:schemeClr val="dk1"/>
              </a:solidFill>
              <a:effectLst/>
              <a:latin typeface="Times New Roman" panose="02020603050405020304" pitchFamily="18" charset="0"/>
              <a:ea typeface="+mn-ea"/>
              <a:cs typeface="Times New Roman" panose="02020603050405020304" pitchFamily="18" charset="0"/>
            </a:rPr>
            <a:t>, follow the instructions for conducting this type of assessment in the Framework for the Independent Assessment of Security and Privacy Controls.</a:t>
          </a:r>
        </a:p>
        <a:p>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xdr:col>
      <xdr:colOff>533399</xdr:colOff>
      <xdr:row>1</xdr:row>
      <xdr:rowOff>95250</xdr:rowOff>
    </xdr:from>
    <xdr:to>
      <xdr:col>22</xdr:col>
      <xdr:colOff>209550</xdr:colOff>
      <xdr:row>13</xdr:row>
      <xdr:rowOff>47625</xdr:rowOff>
    </xdr:to>
    <xdr:sp macro="" textlink="">
      <xdr:nvSpPr>
        <xdr:cNvPr id="82" name="TextBox 2">
          <a:extLst>
            <a:ext uri="{FF2B5EF4-FFF2-40B4-BE49-F238E27FC236}">
              <a16:creationId xmlns:a16="http://schemas.microsoft.com/office/drawing/2014/main" id="{75930224-F19F-44AD-9197-12881FF57AF3}"/>
            </a:ext>
          </a:extLst>
        </xdr:cNvPr>
        <xdr:cNvSpPr txBox="1"/>
      </xdr:nvSpPr>
      <xdr:spPr>
        <a:xfrm>
          <a:off x="533399" y="285750"/>
          <a:ext cx="12249151"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t>OVERVIEW</a:t>
          </a:r>
        </a:p>
        <a:p>
          <a:pPr lvl="1"/>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SELF-ASSESSMENT complete the following tab only: </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-Security and Privacy Controls (see </a:t>
          </a:r>
          <a:r>
            <a:rPr lang="en-US" sz="1100" b="1" i="0" u="none" strike="noStrike">
              <a:solidFill>
                <a:srgbClr val="0000FF"/>
              </a:solidFill>
              <a:effectLst/>
              <a:latin typeface="Times New Roman" panose="02020603050405020304" pitchFamily="18" charset="0"/>
              <a:ea typeface="+mn-ea"/>
              <a:cs typeface="Times New Roman" panose="02020603050405020304" pitchFamily="18" charset="0"/>
            </a:rPr>
            <a:t>Section 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instructions below) </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 THIRD-PARTY INDEPENDENT ASSESSMENT complete the following tabs: </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-Security and Privacy Controls (see </a:t>
          </a:r>
          <a:r>
            <a:rPr lang="en-US" sz="1100" b="1" i="0" u="none" strike="noStrike">
              <a:solidFill>
                <a:srgbClr val="0000FF"/>
              </a:solidFill>
              <a:effectLst/>
              <a:latin typeface="Times New Roman" panose="02020603050405020304" pitchFamily="18" charset="0"/>
              <a:ea typeface="+mn-ea"/>
              <a:cs typeface="Times New Roman" panose="02020603050405020304" pitchFamily="18" charset="0"/>
            </a:rPr>
            <a:t>Section 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instructions below)</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-Detailed Assessment Results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-Final Assessment Findings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-Pen Test Results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-Documented</a:t>
          </a:r>
          <a:r>
            <a:rPr lang="en-US" sz="1100" b="0" i="0" u="none" strike="noStrike" baseline="0">
              <a:solidFill>
                <a:schemeClr val="dk1"/>
              </a:solidFill>
              <a:effectLst/>
              <a:latin typeface="Times New Roman" panose="02020603050405020304" pitchFamily="18" charset="0"/>
              <a:ea typeface="+mn-ea"/>
              <a:cs typeface="Times New Roman" panose="02020603050405020304" pitchFamily="18" charset="0"/>
            </a:rPr>
            <a:t> Exceptions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1" u="none" strike="noStrike">
              <a:solidFill>
                <a:schemeClr val="dk1"/>
              </a:solidFill>
              <a:effectLst/>
              <a:latin typeface="Times New Roman" panose="02020603050405020304" pitchFamily="18" charset="0"/>
              <a:ea typeface="+mn-ea"/>
              <a:cs typeface="Times New Roman" panose="02020603050405020304" pitchFamily="18" charset="0"/>
            </a:rPr>
            <a:t>NOTE: Click on column headers for quick tips. Refer to the latest SAR Template (Appendix A) for additional SAW guidance. </a:t>
          </a:r>
          <a:br>
            <a:rPr lang="en-US" sz="1100" b="0" i="1"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1" u="none" strike="noStrike">
              <a:solidFill>
                <a:schemeClr val="dk1"/>
              </a:solidFill>
              <a:effectLst/>
              <a:latin typeface="Times New Roman" panose="02020603050405020304" pitchFamily="18" charset="0"/>
              <a:ea typeface="+mn-ea"/>
              <a:cs typeface="Times New Roman" panose="02020603050405020304" pitchFamily="18" charset="0"/>
            </a:rPr>
            <a:t>For Annual Attestation requirements, refer to the 'Annual Security and Privacy Attestation Procedures for ACA Systems'.</a:t>
          </a:r>
          <a:r>
            <a:rPr lang="en-US" b="0" i="1">
              <a:latin typeface="Times New Roman" panose="02020603050405020304" pitchFamily="18" charset="0"/>
              <a:cs typeface="Times New Roman" panose="02020603050405020304" pitchFamily="18" charset="0"/>
            </a:rPr>
            <a:t> </a:t>
          </a:r>
          <a:endParaRPr lang="en-US" sz="1100" b="0" i="1">
            <a:latin typeface="Times New Roman" panose="02020603050405020304" pitchFamily="18" charset="0"/>
            <a:cs typeface="Times New Roman" panose="02020603050405020304" pitchFamily="18" charset="0"/>
          </a:endParaRPr>
        </a:p>
      </xdr:txBody>
    </xdr:sp>
    <xdr:clientData/>
  </xdr:twoCellAnchor>
  <xdr:twoCellAnchor>
    <xdr:from>
      <xdr:col>1</xdr:col>
      <xdr:colOff>508000</xdr:colOff>
      <xdr:row>74</xdr:row>
      <xdr:rowOff>152401</xdr:rowOff>
    </xdr:from>
    <xdr:to>
      <xdr:col>22</xdr:col>
      <xdr:colOff>257175</xdr:colOff>
      <xdr:row>137</xdr:row>
      <xdr:rowOff>0</xdr:rowOff>
    </xdr:to>
    <xdr:sp macro="" textlink="">
      <xdr:nvSpPr>
        <xdr:cNvPr id="93" name="TextBox 3">
          <a:extLst>
            <a:ext uri="{FF2B5EF4-FFF2-40B4-BE49-F238E27FC236}">
              <a16:creationId xmlns:a16="http://schemas.microsoft.com/office/drawing/2014/main" id="{449FA7D5-46B2-450E-9022-CA9DE8C2F5E0}"/>
            </a:ext>
          </a:extLst>
        </xdr:cNvPr>
        <xdr:cNvSpPr txBox="1"/>
      </xdr:nvSpPr>
      <xdr:spPr>
        <a:xfrm>
          <a:off x="822325" y="14249401"/>
          <a:ext cx="12322175" cy="11849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t>SECTION 2: ANNUAL </a:t>
          </a:r>
          <a:r>
            <a:rPr lang="en-US" sz="1400" b="1" i="0" u="sng" strike="noStrike">
              <a:solidFill>
                <a:srgbClr val="0070C0"/>
              </a:solidFill>
              <a:effectLst/>
              <a:latin typeface="Times New Roman" panose="02020603050405020304" pitchFamily="18" charset="0"/>
              <a:ea typeface="+mn-ea"/>
              <a:cs typeface="Times New Roman" panose="02020603050405020304" pitchFamily="18" charset="0"/>
            </a:rPr>
            <a:t>THIRD-PARTY INDEPENDENT ASSESSMENT</a:t>
          </a:r>
          <a:r>
            <a:rPr lang="en-US" sz="1400" b="1" i="0" u="none" strike="noStrike">
              <a:solidFill>
                <a:srgbClr val="0070C0"/>
              </a:solidFill>
              <a:effectLst/>
              <a:latin typeface="Times New Roman" panose="02020603050405020304" pitchFamily="18" charset="0"/>
              <a:ea typeface="+mn-ea"/>
              <a:cs typeface="Times New Roman" panose="02020603050405020304" pitchFamily="18" charset="0"/>
            </a:rPr>
            <a:t> "SECURITY AND PRIVACY CONTROLS" TAB INSTRUCTIONS</a:t>
          </a:r>
          <a:br>
            <a:rPr lang="en-US" sz="1100" b="1" i="0" u="sng" strike="noStrike">
              <a:solidFill>
                <a:srgbClr val="0070C0"/>
              </a:solidFill>
              <a:effectLst/>
              <a:latin typeface="Times New Roman" panose="02020603050405020304" pitchFamily="18" charset="0"/>
              <a:ea typeface="+mn-ea"/>
              <a:cs typeface="Times New Roman" panose="02020603050405020304" pitchFamily="18" charset="0"/>
            </a:rPr>
          </a:br>
          <a:endParaRPr lang="en-US" sz="1100" b="1" i="0" u="none" strike="noStrike">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Instructions: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assessor must evaluate the list of  security and privacy controls to ensure correct implementation according to MARS-E requirements. </a:t>
          </a:r>
        </a:p>
        <a:p>
          <a:pPr lvl="1"/>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In the ‘Attestation Year’ column D, identify the Attestation being conducted by clicking the filter drop down icon in D11. </a:t>
          </a:r>
          <a:endParaRPr lang="en-US" sz="1100" b="0" i="0" u="none" strike="noStrike">
            <a:solidFill>
              <a:schemeClr val="dk1"/>
            </a:solidFill>
            <a:effectLst/>
            <a:latin typeface="Times New Roman" panose="02020603050405020304" pitchFamily="18" charset="0"/>
            <a:ea typeface="+mn-ea"/>
            <a:cs typeface="Times New Roman" panose="02020603050405020304" pitchFamily="18" charset="0"/>
          </a:endParaRPr>
        </a:p>
        <a:p>
          <a:pPr lvl="1"/>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In the drop-down list, there is a clickable box to the left of every selection. Choose the correct annual attestation year, from the following options:</a:t>
          </a:r>
          <a:r>
            <a:rPr lang="en-US" b="0">
              <a:latin typeface="Times New Roman" panose="02020603050405020304" pitchFamily="18" charset="0"/>
              <a:cs typeface="Times New Roman" panose="02020603050405020304" pitchFamily="18" charset="0"/>
            </a:rPr>
            <a:t> </a:t>
          </a:r>
        </a:p>
        <a:p>
          <a:endParaRPr lang="en-US" sz="1100" b="1" i="0" u="sng"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1</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Third-Party Independent Assessment that applies.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NO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filter drop-down icon in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Row 11-Column D</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r>
            <a:rPr lang="en-US">
              <a:latin typeface="Times New Roman" panose="02020603050405020304" pitchFamily="18" charset="0"/>
              <a:cs typeface="Times New Roman" panose="02020603050405020304" pitchFamily="18" charset="0"/>
            </a:rPr>
            <a:t> </a:t>
          </a:r>
        </a:p>
        <a:p>
          <a:endParaRPr lang="en-US" sz="1100" b="1" i="0" u="sng"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2</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Third-Party Independent Assessment that applies.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NO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filter</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drop-down icon in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D11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Y2</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r>
            <a:rPr lang="en-US">
              <a:latin typeface="Times New Roman" panose="02020603050405020304" pitchFamily="18" charset="0"/>
              <a:cs typeface="Times New Roman" panose="02020603050405020304" pitchFamily="18" charset="0"/>
            </a:rPr>
            <a:t> </a:t>
          </a:r>
        </a:p>
        <a:p>
          <a:endParaRPr lang="en-US" sz="1100" b="1" i="0" u="sng" strike="noStrike">
            <a:solidFill>
              <a:schemeClr val="dk1"/>
            </a:solidFill>
            <a:effectLst/>
            <a:latin typeface="Times New Roman" panose="02020603050405020304" pitchFamily="18" charset="0"/>
            <a:ea typeface="+mn-ea"/>
            <a:cs typeface="Times New Roman" panose="02020603050405020304" pitchFamily="18" charset="0"/>
          </a:endParaRPr>
        </a:p>
        <a:p>
          <a:pPr lvl="2"/>
          <a:r>
            <a:rPr lang="en-US" sz="1100" b="1" i="0" u="sng" strike="noStrike">
              <a:solidFill>
                <a:schemeClr val="dk1"/>
              </a:solidFill>
              <a:effectLst/>
              <a:latin typeface="Times New Roman" panose="02020603050405020304" pitchFamily="18" charset="0"/>
              <a:ea typeface="+mn-ea"/>
              <a:cs typeface="Times New Roman" panose="02020603050405020304" pitchFamily="18" charset="0"/>
            </a:rPr>
            <a:t>Annual Attestation Year 3</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For an annual attestation being conducted for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Year 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 Privacy Controls, choose the type of annual Third-Party Independent Assessment that applies.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NO Supplemental Controls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security and/or privacy controls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Independent Assessment with Supplemental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After checking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in the drop-down list, scroll down to the security and/or privacy control(s) that need to be added to this year’s annual attestation.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In the cell of column D for each specific supplemental control, click the drop-down icon and select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5.  Scroll up to the top of the Security and Privacy Controls tab, click the filter drop-down icon in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D11</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again.</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6.  Check the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boxes.</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7.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“Blanks”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Y3</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and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Supplemental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security and/or privacy controls to be assessed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8.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9.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For a Third-Party Assessment for ALL of the security and privacy controls</a:t>
          </a:r>
          <a:b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1.  Uncheck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“Select All”</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2.  Check the box next to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“All Controls”</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 All security and privacy controls from the approved MARS-E Document Suite will be displayed.</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3.  For each control selected, populate the cells for ALL of the assessment methods (Examine, Interview, and Test).</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4.  Add comments in the 'Comments' column, if necessary.</a:t>
          </a:r>
          <a:b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b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235568</xdr:colOff>
      <xdr:row>0</xdr:row>
      <xdr:rowOff>19050</xdr:rowOff>
    </xdr:from>
    <xdr:to>
      <xdr:col>1</xdr:col>
      <xdr:colOff>341539</xdr:colOff>
      <xdr:row>2</xdr:row>
      <xdr:rowOff>206624</xdr:rowOff>
    </xdr:to>
    <xdr:pic>
      <xdr:nvPicPr>
        <xdr:cNvPr id="3" name="Picture 2" descr="CMSlogoOIS.jpg">
          <a:extLst>
            <a:ext uri="{FF2B5EF4-FFF2-40B4-BE49-F238E27FC236}">
              <a16:creationId xmlns:a16="http://schemas.microsoft.com/office/drawing/2014/main" id="{B704774E-A439-485F-B5B7-6854405E8A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568" y="19050"/>
          <a:ext cx="1621807" cy="77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69CDB-733F-47B5-A7D9-FD602C487BC1}">
  <sheetPr>
    <tabColor theme="0" tint="-0.499984740745262"/>
  </sheetPr>
  <dimension ref="B1:YH3113"/>
  <sheetViews>
    <sheetView tabSelected="1" zoomScaleNormal="100" workbookViewId="0">
      <selection sqref="A1:XFD1048576"/>
    </sheetView>
  </sheetViews>
  <sheetFormatPr defaultColWidth="8.77734375" defaultRowHeight="14.4" x14ac:dyDescent="0.3"/>
  <cols>
    <col min="1" max="1" width="4.77734375" style="5" customWidth="1"/>
    <col min="2" max="2" width="11.44140625" style="25" customWidth="1"/>
    <col min="3" max="22" width="8.77734375" style="5" customWidth="1"/>
    <col min="23" max="23" width="11.44140625" style="25" customWidth="1"/>
    <col min="24" max="658" width="8.77734375" style="25"/>
    <col min="659" max="16384" width="8.77734375" style="5"/>
  </cols>
  <sheetData>
    <row r="1" spans="2:23" s="25" customFormat="1" x14ac:dyDescent="0.3">
      <c r="B1" s="112"/>
      <c r="C1" s="112"/>
      <c r="D1" s="112"/>
      <c r="E1" s="112"/>
      <c r="F1" s="112"/>
      <c r="G1" s="112"/>
      <c r="H1" s="112"/>
      <c r="I1" s="112"/>
      <c r="J1" s="112"/>
      <c r="K1" s="112"/>
      <c r="L1" s="112"/>
      <c r="M1" s="112"/>
      <c r="N1" s="112"/>
      <c r="O1" s="112"/>
      <c r="P1" s="112"/>
      <c r="Q1" s="112"/>
      <c r="R1" s="112"/>
      <c r="S1" s="112"/>
      <c r="T1" s="112"/>
      <c r="U1" s="112"/>
      <c r="V1" s="112"/>
      <c r="W1" s="112"/>
    </row>
    <row r="2" spans="2:23" s="25" customFormat="1" x14ac:dyDescent="0.3">
      <c r="B2" s="112"/>
      <c r="C2" s="112"/>
      <c r="D2" s="112"/>
      <c r="E2" s="112"/>
      <c r="F2" s="112"/>
      <c r="G2" s="112"/>
      <c r="H2" s="112"/>
      <c r="I2" s="112"/>
      <c r="J2" s="112"/>
      <c r="K2" s="112"/>
      <c r="L2" s="112"/>
      <c r="M2" s="112"/>
      <c r="N2" s="112"/>
      <c r="O2" s="112"/>
      <c r="P2" s="112"/>
      <c r="Q2" s="112"/>
      <c r="R2" s="112"/>
      <c r="S2" s="112"/>
      <c r="T2" s="112"/>
      <c r="U2" s="112"/>
      <c r="V2" s="112"/>
      <c r="W2" s="112"/>
    </row>
    <row r="3" spans="2:23" s="25" customFormat="1" x14ac:dyDescent="0.3">
      <c r="B3" s="112"/>
      <c r="C3" s="112"/>
      <c r="D3" s="112"/>
      <c r="E3" s="112"/>
      <c r="F3" s="112"/>
      <c r="G3" s="112"/>
      <c r="H3" s="112"/>
      <c r="I3" s="112"/>
      <c r="J3" s="112"/>
      <c r="K3" s="112"/>
      <c r="L3" s="112"/>
      <c r="M3" s="112"/>
      <c r="N3" s="112"/>
      <c r="O3" s="112"/>
      <c r="P3" s="112"/>
      <c r="Q3" s="112"/>
      <c r="R3" s="112"/>
      <c r="S3" s="112"/>
      <c r="T3" s="112"/>
      <c r="U3" s="112"/>
      <c r="V3" s="112"/>
      <c r="W3" s="112"/>
    </row>
    <row r="4" spans="2:23" s="25" customFormat="1" x14ac:dyDescent="0.3">
      <c r="B4" s="112"/>
      <c r="C4" s="112"/>
      <c r="D4" s="112"/>
      <c r="E4" s="112"/>
      <c r="F4" s="112"/>
      <c r="G4" s="112"/>
      <c r="H4" s="112"/>
      <c r="I4" s="112"/>
      <c r="J4" s="112"/>
      <c r="K4" s="112"/>
      <c r="L4" s="112"/>
      <c r="M4" s="112"/>
      <c r="N4" s="112"/>
      <c r="O4" s="112"/>
      <c r="P4" s="112"/>
      <c r="Q4" s="112"/>
      <c r="R4" s="112"/>
      <c r="S4" s="112"/>
      <c r="T4" s="112"/>
      <c r="U4" s="112"/>
      <c r="V4" s="112"/>
      <c r="W4" s="112"/>
    </row>
    <row r="5" spans="2:23" s="25" customFormat="1" x14ac:dyDescent="0.3">
      <c r="B5" s="112"/>
      <c r="C5" s="112"/>
      <c r="D5" s="112"/>
      <c r="E5" s="112"/>
      <c r="F5" s="112"/>
      <c r="G5" s="112"/>
      <c r="H5" s="112"/>
      <c r="I5" s="112"/>
      <c r="J5" s="112"/>
      <c r="K5" s="112"/>
      <c r="L5" s="112"/>
      <c r="M5" s="112"/>
      <c r="N5" s="112"/>
      <c r="O5" s="112"/>
      <c r="P5" s="112"/>
      <c r="Q5" s="112"/>
      <c r="R5" s="112"/>
      <c r="S5" s="112"/>
      <c r="T5" s="112"/>
      <c r="U5" s="112"/>
      <c r="V5" s="112"/>
      <c r="W5" s="112"/>
    </row>
    <row r="6" spans="2:23" s="25" customFormat="1" x14ac:dyDescent="0.3">
      <c r="B6" s="112"/>
      <c r="C6" s="112"/>
      <c r="D6" s="112"/>
      <c r="E6" s="112"/>
      <c r="F6" s="112"/>
      <c r="G6" s="112"/>
      <c r="H6" s="112"/>
      <c r="I6" s="112"/>
      <c r="J6" s="112"/>
      <c r="K6" s="112"/>
      <c r="L6" s="112"/>
      <c r="M6" s="112"/>
      <c r="N6" s="112"/>
      <c r="O6" s="112"/>
      <c r="P6" s="112"/>
      <c r="Q6" s="112"/>
      <c r="R6" s="112"/>
      <c r="S6" s="112"/>
      <c r="T6" s="112"/>
      <c r="U6" s="112"/>
      <c r="V6" s="112"/>
      <c r="W6" s="112"/>
    </row>
    <row r="7" spans="2:23" s="25" customFormat="1" x14ac:dyDescent="0.3">
      <c r="B7" s="112"/>
      <c r="C7" s="112"/>
      <c r="D7" s="112"/>
      <c r="E7" s="112"/>
      <c r="F7" s="112"/>
      <c r="G7" s="112"/>
      <c r="H7" s="112"/>
      <c r="I7" s="112"/>
      <c r="J7" s="112"/>
      <c r="K7" s="112"/>
      <c r="L7" s="112"/>
      <c r="M7" s="112"/>
      <c r="N7" s="112"/>
      <c r="O7" s="112"/>
      <c r="P7" s="112"/>
      <c r="Q7" s="112"/>
      <c r="R7" s="112"/>
      <c r="S7" s="112"/>
      <c r="T7" s="112"/>
      <c r="U7" s="112"/>
      <c r="V7" s="112"/>
      <c r="W7" s="112"/>
    </row>
    <row r="8" spans="2:23" s="25" customFormat="1" x14ac:dyDescent="0.3">
      <c r="B8" s="112"/>
      <c r="C8" s="112"/>
      <c r="D8" s="112"/>
      <c r="E8" s="112"/>
      <c r="F8" s="112"/>
      <c r="G8" s="112"/>
      <c r="H8" s="112"/>
      <c r="I8" s="112"/>
      <c r="J8" s="112"/>
      <c r="K8" s="112"/>
      <c r="L8" s="112"/>
      <c r="M8" s="112"/>
      <c r="N8" s="112"/>
      <c r="O8" s="112"/>
      <c r="P8" s="112"/>
      <c r="Q8" s="112"/>
      <c r="R8" s="112"/>
      <c r="S8" s="112"/>
      <c r="T8" s="112"/>
      <c r="U8" s="112"/>
      <c r="V8" s="112"/>
      <c r="W8" s="112"/>
    </row>
    <row r="9" spans="2:23" s="25" customFormat="1" x14ac:dyDescent="0.3">
      <c r="B9" s="112"/>
      <c r="C9" s="112"/>
      <c r="D9" s="112"/>
      <c r="E9" s="112"/>
      <c r="F9" s="112"/>
      <c r="G9" s="112"/>
      <c r="H9" s="112"/>
      <c r="I9" s="112"/>
      <c r="J9" s="112"/>
      <c r="K9" s="112"/>
      <c r="L9" s="112"/>
      <c r="M9" s="112"/>
      <c r="N9" s="112"/>
      <c r="O9" s="112"/>
      <c r="P9" s="112"/>
      <c r="Q9" s="112"/>
      <c r="R9" s="112"/>
      <c r="S9" s="112"/>
      <c r="T9" s="112"/>
      <c r="U9" s="112"/>
      <c r="V9" s="112"/>
      <c r="W9" s="112"/>
    </row>
    <row r="10" spans="2:23" s="25" customFormat="1" x14ac:dyDescent="0.3">
      <c r="B10" s="112"/>
      <c r="C10" s="112"/>
      <c r="D10" s="112"/>
      <c r="E10" s="112"/>
      <c r="F10" s="112"/>
      <c r="G10" s="112"/>
      <c r="H10" s="112"/>
      <c r="I10" s="112"/>
      <c r="J10" s="112"/>
      <c r="K10" s="112"/>
      <c r="L10" s="112"/>
      <c r="M10" s="112"/>
      <c r="N10" s="112"/>
      <c r="O10" s="112"/>
      <c r="P10" s="112"/>
      <c r="Q10" s="112"/>
      <c r="R10" s="112"/>
      <c r="S10" s="112"/>
      <c r="T10" s="112"/>
      <c r="U10" s="112"/>
      <c r="V10" s="112"/>
      <c r="W10" s="112"/>
    </row>
    <row r="11" spans="2:23" s="25" customFormat="1" x14ac:dyDescent="0.3">
      <c r="B11" s="112"/>
      <c r="C11" s="112"/>
      <c r="D11" s="112"/>
      <c r="E11" s="112"/>
      <c r="F11" s="112"/>
      <c r="G11" s="112"/>
      <c r="H11" s="112"/>
      <c r="I11" s="112"/>
      <c r="J11" s="112"/>
      <c r="K11" s="112"/>
      <c r="L11" s="112"/>
      <c r="M11" s="112"/>
      <c r="N11" s="112"/>
      <c r="O11" s="112"/>
      <c r="P11" s="112"/>
      <c r="Q11" s="112"/>
      <c r="R11" s="112"/>
      <c r="S11" s="112"/>
      <c r="T11" s="112"/>
      <c r="U11" s="112"/>
      <c r="V11" s="112"/>
      <c r="W11" s="112"/>
    </row>
    <row r="12" spans="2:23" s="25" customFormat="1" x14ac:dyDescent="0.3">
      <c r="B12" s="112"/>
      <c r="C12" s="112"/>
      <c r="D12" s="112"/>
      <c r="E12" s="112"/>
      <c r="F12" s="112"/>
      <c r="G12" s="112"/>
      <c r="H12" s="112"/>
      <c r="I12" s="112"/>
      <c r="J12" s="112"/>
      <c r="K12" s="112"/>
      <c r="L12" s="112"/>
      <c r="M12" s="112"/>
      <c r="N12" s="112"/>
      <c r="O12" s="112"/>
      <c r="P12" s="112"/>
      <c r="Q12" s="112"/>
      <c r="R12" s="112"/>
      <c r="S12" s="112"/>
      <c r="T12" s="112"/>
      <c r="U12" s="112"/>
      <c r="V12" s="112"/>
      <c r="W12" s="112"/>
    </row>
    <row r="13" spans="2:23" s="25" customFormat="1" x14ac:dyDescent="0.3">
      <c r="B13" s="112"/>
      <c r="C13" s="112"/>
      <c r="D13" s="112"/>
      <c r="E13" s="112"/>
      <c r="F13" s="112"/>
      <c r="G13" s="112"/>
      <c r="H13" s="112"/>
      <c r="I13" s="112"/>
      <c r="J13" s="112"/>
      <c r="K13" s="112"/>
      <c r="L13" s="112"/>
      <c r="M13" s="112"/>
      <c r="N13" s="112"/>
      <c r="O13" s="112"/>
      <c r="P13" s="112"/>
      <c r="Q13" s="112"/>
      <c r="R13" s="112"/>
      <c r="S13" s="112"/>
      <c r="T13" s="112"/>
      <c r="U13" s="112"/>
      <c r="V13" s="112"/>
      <c r="W13" s="112"/>
    </row>
    <row r="14" spans="2:23" s="25" customFormat="1" x14ac:dyDescent="0.3">
      <c r="B14" s="112"/>
      <c r="C14" s="112"/>
      <c r="D14" s="112"/>
      <c r="E14" s="112"/>
      <c r="F14" s="112"/>
      <c r="G14" s="112"/>
      <c r="H14" s="112"/>
      <c r="I14" s="112"/>
      <c r="J14" s="112"/>
      <c r="K14" s="112"/>
      <c r="L14" s="112"/>
      <c r="M14" s="112"/>
      <c r="N14" s="112"/>
      <c r="O14" s="112"/>
      <c r="P14" s="112"/>
      <c r="Q14" s="112"/>
      <c r="R14" s="112"/>
      <c r="S14" s="112"/>
      <c r="T14" s="112"/>
      <c r="U14" s="112"/>
      <c r="V14" s="112"/>
      <c r="W14" s="112"/>
    </row>
    <row r="15" spans="2:23" s="25" customFormat="1" x14ac:dyDescent="0.3">
      <c r="B15" s="112"/>
      <c r="C15" s="112"/>
      <c r="D15" s="112"/>
      <c r="E15" s="112"/>
      <c r="F15" s="112"/>
      <c r="G15" s="112"/>
      <c r="H15" s="112"/>
      <c r="I15" s="112"/>
      <c r="J15" s="112"/>
      <c r="K15" s="112"/>
      <c r="L15" s="112"/>
      <c r="M15" s="112"/>
      <c r="N15" s="112"/>
      <c r="O15" s="112"/>
      <c r="P15" s="112"/>
      <c r="Q15" s="112"/>
      <c r="R15" s="112"/>
      <c r="S15" s="112"/>
      <c r="T15" s="112"/>
      <c r="U15" s="112"/>
      <c r="V15" s="112"/>
      <c r="W15" s="112"/>
    </row>
    <row r="16" spans="2:23" s="25" customFormat="1" x14ac:dyDescent="0.3">
      <c r="B16" s="112"/>
      <c r="C16" s="112"/>
      <c r="D16" s="112"/>
      <c r="E16" s="112"/>
      <c r="F16" s="112"/>
      <c r="G16" s="112"/>
      <c r="H16" s="112"/>
      <c r="I16" s="112"/>
      <c r="J16" s="112"/>
      <c r="K16" s="112"/>
      <c r="L16" s="112"/>
      <c r="M16" s="112"/>
      <c r="N16" s="112"/>
      <c r="O16" s="112"/>
      <c r="P16" s="112"/>
      <c r="Q16" s="112"/>
      <c r="R16" s="112"/>
      <c r="S16" s="112"/>
      <c r="T16" s="112"/>
      <c r="U16" s="112"/>
      <c r="V16" s="112"/>
      <c r="W16" s="112"/>
    </row>
    <row r="17" spans="2:23" s="25" customFormat="1" x14ac:dyDescent="0.3">
      <c r="B17" s="112"/>
      <c r="C17" s="112"/>
      <c r="D17" s="112"/>
      <c r="E17" s="112"/>
      <c r="F17" s="112"/>
      <c r="G17" s="112"/>
      <c r="H17" s="112"/>
      <c r="I17" s="112"/>
      <c r="J17" s="112"/>
      <c r="K17" s="112"/>
      <c r="L17" s="112"/>
      <c r="M17" s="112"/>
      <c r="N17" s="112"/>
      <c r="O17" s="112"/>
      <c r="P17" s="112"/>
      <c r="Q17" s="112"/>
      <c r="R17" s="112"/>
      <c r="S17" s="112"/>
      <c r="T17" s="112"/>
      <c r="U17" s="112"/>
      <c r="V17" s="112"/>
      <c r="W17" s="112"/>
    </row>
    <row r="18" spans="2:23" s="25" customFormat="1" x14ac:dyDescent="0.3">
      <c r="B18" s="112"/>
      <c r="C18" s="112"/>
      <c r="D18" s="112"/>
      <c r="E18" s="112"/>
      <c r="F18" s="112"/>
      <c r="G18" s="112"/>
      <c r="H18" s="112"/>
      <c r="I18" s="112"/>
      <c r="J18" s="112"/>
      <c r="K18" s="112"/>
      <c r="L18" s="112"/>
      <c r="M18" s="112"/>
      <c r="N18" s="112"/>
      <c r="O18" s="112"/>
      <c r="P18" s="112"/>
      <c r="Q18" s="112"/>
      <c r="R18" s="112"/>
      <c r="S18" s="112"/>
      <c r="T18" s="112"/>
      <c r="U18" s="112"/>
      <c r="V18" s="112"/>
      <c r="W18" s="112"/>
    </row>
    <row r="19" spans="2:23" s="25" customFormat="1" x14ac:dyDescent="0.3">
      <c r="B19" s="112"/>
      <c r="C19" s="112"/>
      <c r="D19" s="112"/>
      <c r="E19" s="112"/>
      <c r="F19" s="112"/>
      <c r="G19" s="112"/>
      <c r="H19" s="112"/>
      <c r="I19" s="112"/>
      <c r="J19" s="112"/>
      <c r="K19" s="112"/>
      <c r="L19" s="112"/>
      <c r="M19" s="112"/>
      <c r="N19" s="112"/>
      <c r="O19" s="112"/>
      <c r="P19" s="112"/>
      <c r="Q19" s="112"/>
      <c r="R19" s="112"/>
      <c r="S19" s="112"/>
      <c r="T19" s="112"/>
      <c r="U19" s="112"/>
      <c r="V19" s="112"/>
      <c r="W19" s="112"/>
    </row>
    <row r="20" spans="2:23" s="25" customFormat="1" x14ac:dyDescent="0.3">
      <c r="B20" s="112"/>
      <c r="C20" s="112"/>
      <c r="D20" s="112"/>
      <c r="E20" s="112"/>
      <c r="F20" s="112"/>
      <c r="G20" s="112"/>
      <c r="H20" s="112"/>
      <c r="I20" s="112"/>
      <c r="J20" s="112"/>
      <c r="K20" s="112"/>
      <c r="L20" s="112"/>
      <c r="M20" s="112"/>
      <c r="N20" s="112"/>
      <c r="O20" s="112"/>
      <c r="P20" s="112"/>
      <c r="Q20" s="112"/>
      <c r="R20" s="112"/>
      <c r="S20" s="112"/>
      <c r="T20" s="112"/>
      <c r="U20" s="112"/>
      <c r="V20" s="112"/>
      <c r="W20" s="112"/>
    </row>
    <row r="21" spans="2:23" s="25" customFormat="1" x14ac:dyDescent="0.3">
      <c r="B21" s="112"/>
      <c r="C21" s="112"/>
      <c r="D21" s="112"/>
      <c r="E21" s="112"/>
      <c r="F21" s="112"/>
      <c r="G21" s="112"/>
      <c r="H21" s="112"/>
      <c r="I21" s="112"/>
      <c r="J21" s="112"/>
      <c r="K21" s="112"/>
      <c r="L21" s="112"/>
      <c r="M21" s="112"/>
      <c r="N21" s="112"/>
      <c r="O21" s="112"/>
      <c r="P21" s="112"/>
      <c r="Q21" s="112"/>
      <c r="R21" s="112"/>
      <c r="S21" s="112"/>
      <c r="T21" s="112"/>
      <c r="U21" s="112"/>
      <c r="V21" s="112"/>
      <c r="W21" s="112"/>
    </row>
    <row r="22" spans="2:23" s="25" customFormat="1" x14ac:dyDescent="0.3">
      <c r="B22" s="112"/>
      <c r="C22" s="112"/>
      <c r="D22" s="112"/>
      <c r="E22" s="112"/>
      <c r="F22" s="112"/>
      <c r="G22" s="112"/>
      <c r="H22" s="112"/>
      <c r="I22" s="112"/>
      <c r="J22" s="112"/>
      <c r="K22" s="112"/>
      <c r="L22" s="112"/>
      <c r="M22" s="112"/>
      <c r="N22" s="112"/>
      <c r="O22" s="112"/>
      <c r="P22" s="112"/>
      <c r="Q22" s="112"/>
      <c r="R22" s="112"/>
      <c r="S22" s="112"/>
      <c r="T22" s="112"/>
      <c r="U22" s="112"/>
      <c r="V22" s="112"/>
      <c r="W22" s="112"/>
    </row>
    <row r="23" spans="2:23" s="25" customFormat="1" x14ac:dyDescent="0.3">
      <c r="B23" s="112"/>
      <c r="C23" s="112"/>
      <c r="D23" s="112"/>
      <c r="E23" s="112"/>
      <c r="F23" s="112"/>
      <c r="G23" s="112"/>
      <c r="H23" s="112"/>
      <c r="I23" s="112"/>
      <c r="J23" s="112"/>
      <c r="K23" s="112"/>
      <c r="L23" s="112"/>
      <c r="M23" s="112"/>
      <c r="N23" s="112"/>
      <c r="O23" s="112"/>
      <c r="P23" s="112"/>
      <c r="Q23" s="112"/>
      <c r="R23" s="112"/>
      <c r="S23" s="112"/>
      <c r="T23" s="112"/>
      <c r="U23" s="112"/>
      <c r="V23" s="112"/>
      <c r="W23" s="112"/>
    </row>
    <row r="24" spans="2:23" s="25" customFormat="1" x14ac:dyDescent="0.3">
      <c r="B24" s="112"/>
      <c r="C24" s="112"/>
      <c r="D24" s="112"/>
      <c r="E24" s="112"/>
      <c r="F24" s="112"/>
      <c r="G24" s="112"/>
      <c r="H24" s="112"/>
      <c r="I24" s="112"/>
      <c r="J24" s="112"/>
      <c r="K24" s="112"/>
      <c r="L24" s="112"/>
      <c r="M24" s="112"/>
      <c r="N24" s="112"/>
      <c r="O24" s="112"/>
      <c r="P24" s="112"/>
      <c r="Q24" s="112"/>
      <c r="R24" s="112"/>
      <c r="S24" s="112"/>
      <c r="T24" s="112"/>
      <c r="U24" s="112"/>
      <c r="V24" s="112"/>
      <c r="W24" s="112"/>
    </row>
    <row r="25" spans="2:23" s="25" customFormat="1" x14ac:dyDescent="0.3">
      <c r="B25" s="112"/>
      <c r="C25" s="112"/>
      <c r="D25" s="112"/>
      <c r="E25" s="112"/>
      <c r="F25" s="112"/>
      <c r="G25" s="112"/>
      <c r="H25" s="112"/>
      <c r="I25" s="112"/>
      <c r="J25" s="112"/>
      <c r="K25" s="112"/>
      <c r="L25" s="112"/>
      <c r="M25" s="112"/>
      <c r="N25" s="112"/>
      <c r="O25" s="112"/>
      <c r="P25" s="112"/>
      <c r="Q25" s="112"/>
      <c r="R25" s="112"/>
      <c r="S25" s="112"/>
      <c r="T25" s="112"/>
      <c r="U25" s="112"/>
      <c r="V25" s="112"/>
      <c r="W25" s="112"/>
    </row>
    <row r="26" spans="2:23" s="25" customFormat="1" x14ac:dyDescent="0.3">
      <c r="B26" s="112"/>
      <c r="C26" s="112"/>
      <c r="D26" s="112"/>
      <c r="E26" s="112"/>
      <c r="F26" s="112"/>
      <c r="G26" s="112"/>
      <c r="H26" s="112"/>
      <c r="I26" s="112"/>
      <c r="J26" s="112"/>
      <c r="K26" s="112"/>
      <c r="L26" s="112"/>
      <c r="M26" s="112"/>
      <c r="N26" s="112"/>
      <c r="O26" s="112"/>
      <c r="P26" s="112"/>
      <c r="Q26" s="112"/>
      <c r="R26" s="112"/>
      <c r="S26" s="112"/>
      <c r="T26" s="112"/>
      <c r="U26" s="112"/>
      <c r="V26" s="112"/>
      <c r="W26" s="112"/>
    </row>
    <row r="27" spans="2:23" s="25" customFormat="1" x14ac:dyDescent="0.3">
      <c r="B27" s="112"/>
      <c r="C27" s="112"/>
      <c r="D27" s="112"/>
      <c r="E27" s="112"/>
      <c r="F27" s="112"/>
      <c r="G27" s="112"/>
      <c r="H27" s="112"/>
      <c r="I27" s="112"/>
      <c r="J27" s="112"/>
      <c r="K27" s="112"/>
      <c r="L27" s="112"/>
      <c r="M27" s="112"/>
      <c r="N27" s="112"/>
      <c r="O27" s="112"/>
      <c r="P27" s="112"/>
      <c r="Q27" s="112"/>
      <c r="R27" s="112"/>
      <c r="S27" s="112"/>
      <c r="T27" s="112"/>
      <c r="U27" s="112"/>
      <c r="V27" s="112"/>
      <c r="W27" s="112"/>
    </row>
    <row r="28" spans="2:23" s="25" customFormat="1" x14ac:dyDescent="0.3">
      <c r="B28" s="112"/>
      <c r="C28" s="112"/>
      <c r="D28" s="112"/>
      <c r="E28" s="112"/>
      <c r="F28" s="112"/>
      <c r="G28" s="112"/>
      <c r="H28" s="112"/>
      <c r="I28" s="112"/>
      <c r="J28" s="112"/>
      <c r="K28" s="112"/>
      <c r="L28" s="112"/>
      <c r="M28" s="112"/>
      <c r="N28" s="112"/>
      <c r="O28" s="112"/>
      <c r="P28" s="112"/>
      <c r="Q28" s="112"/>
      <c r="R28" s="112"/>
      <c r="S28" s="112"/>
      <c r="T28" s="112"/>
      <c r="U28" s="112"/>
      <c r="V28" s="112"/>
      <c r="W28" s="112"/>
    </row>
    <row r="29" spans="2:23" s="25" customFormat="1" x14ac:dyDescent="0.3">
      <c r="B29" s="112"/>
      <c r="C29" s="112"/>
      <c r="D29" s="112"/>
      <c r="E29" s="112"/>
      <c r="F29" s="112"/>
      <c r="G29" s="112"/>
      <c r="H29" s="112"/>
      <c r="I29" s="112"/>
      <c r="J29" s="112"/>
      <c r="K29" s="112"/>
      <c r="L29" s="112"/>
      <c r="M29" s="112"/>
      <c r="N29" s="112"/>
      <c r="O29" s="112"/>
      <c r="P29" s="112"/>
      <c r="Q29" s="112"/>
      <c r="R29" s="112"/>
      <c r="S29" s="112"/>
      <c r="T29" s="112"/>
      <c r="U29" s="112"/>
      <c r="V29" s="112"/>
      <c r="W29" s="112"/>
    </row>
    <row r="30" spans="2:23" s="25" customFormat="1" x14ac:dyDescent="0.3">
      <c r="B30" s="112"/>
      <c r="C30" s="112"/>
      <c r="D30" s="112"/>
      <c r="E30" s="112"/>
      <c r="F30" s="112"/>
      <c r="G30" s="112"/>
      <c r="H30" s="112"/>
      <c r="I30" s="112"/>
      <c r="J30" s="112"/>
      <c r="K30" s="112"/>
      <c r="L30" s="112"/>
      <c r="M30" s="112"/>
      <c r="N30" s="112"/>
      <c r="O30" s="112"/>
      <c r="P30" s="112"/>
      <c r="Q30" s="112"/>
      <c r="R30" s="112"/>
      <c r="S30" s="112"/>
      <c r="T30" s="112"/>
      <c r="U30" s="112"/>
      <c r="V30" s="112"/>
      <c r="W30" s="112"/>
    </row>
    <row r="31" spans="2:23" s="25" customFormat="1" x14ac:dyDescent="0.3">
      <c r="B31" s="112"/>
      <c r="C31" s="112"/>
      <c r="D31" s="112"/>
      <c r="E31" s="112"/>
      <c r="F31" s="112"/>
      <c r="G31" s="112"/>
      <c r="H31" s="112"/>
      <c r="I31" s="112"/>
      <c r="J31" s="112"/>
      <c r="K31" s="112"/>
      <c r="L31" s="112"/>
      <c r="M31" s="112"/>
      <c r="N31" s="112"/>
      <c r="O31" s="112"/>
      <c r="P31" s="112"/>
      <c r="Q31" s="112"/>
      <c r="R31" s="112"/>
      <c r="S31" s="112"/>
      <c r="T31" s="112"/>
      <c r="U31" s="112"/>
      <c r="V31" s="112"/>
      <c r="W31" s="112"/>
    </row>
    <row r="32" spans="2:23" s="25" customFormat="1" x14ac:dyDescent="0.3">
      <c r="B32" s="112"/>
      <c r="C32" s="112"/>
      <c r="D32" s="112"/>
      <c r="E32" s="112"/>
      <c r="F32" s="112"/>
      <c r="G32" s="112"/>
      <c r="H32" s="112"/>
      <c r="I32" s="112"/>
      <c r="J32" s="112"/>
      <c r="K32" s="112"/>
      <c r="L32" s="112"/>
      <c r="M32" s="112"/>
      <c r="N32" s="112"/>
      <c r="O32" s="112"/>
      <c r="P32" s="112"/>
      <c r="Q32" s="112"/>
      <c r="R32" s="112"/>
      <c r="S32" s="112"/>
      <c r="T32" s="112"/>
      <c r="U32" s="112"/>
      <c r="V32" s="112"/>
      <c r="W32" s="112"/>
    </row>
    <row r="33" spans="2:23" s="25" customFormat="1" x14ac:dyDescent="0.3">
      <c r="B33" s="112"/>
      <c r="C33" s="112"/>
      <c r="D33" s="112"/>
      <c r="E33" s="112"/>
      <c r="F33" s="112"/>
      <c r="G33" s="112"/>
      <c r="H33" s="112"/>
      <c r="I33" s="112"/>
      <c r="J33" s="112"/>
      <c r="K33" s="112"/>
      <c r="L33" s="112"/>
      <c r="M33" s="112"/>
      <c r="N33" s="112"/>
      <c r="O33" s="112"/>
      <c r="P33" s="112"/>
      <c r="Q33" s="112"/>
      <c r="R33" s="112"/>
      <c r="S33" s="112"/>
      <c r="T33" s="112"/>
      <c r="U33" s="112"/>
      <c r="V33" s="112"/>
      <c r="W33" s="112"/>
    </row>
    <row r="34" spans="2:23" s="25" customFormat="1" x14ac:dyDescent="0.3">
      <c r="B34" s="112"/>
      <c r="C34" s="112"/>
      <c r="D34" s="112"/>
      <c r="E34" s="112"/>
      <c r="F34" s="112"/>
      <c r="G34" s="112"/>
      <c r="H34" s="112"/>
      <c r="I34" s="112"/>
      <c r="J34" s="112"/>
      <c r="K34" s="112"/>
      <c r="L34" s="112"/>
      <c r="M34" s="112"/>
      <c r="N34" s="112"/>
      <c r="O34" s="112"/>
      <c r="P34" s="112"/>
      <c r="Q34" s="112"/>
      <c r="R34" s="112"/>
      <c r="S34" s="112"/>
      <c r="T34" s="112"/>
      <c r="U34" s="112"/>
      <c r="V34" s="112"/>
      <c r="W34" s="112"/>
    </row>
    <row r="35" spans="2:23" s="25" customFormat="1" x14ac:dyDescent="0.3">
      <c r="B35" s="112"/>
      <c r="C35" s="112"/>
      <c r="D35" s="112"/>
      <c r="E35" s="112"/>
      <c r="F35" s="112"/>
      <c r="G35" s="112"/>
      <c r="H35" s="112"/>
      <c r="I35" s="112"/>
      <c r="J35" s="112"/>
      <c r="K35" s="112"/>
      <c r="L35" s="112"/>
      <c r="M35" s="112"/>
      <c r="N35" s="112"/>
      <c r="O35" s="112"/>
      <c r="P35" s="112"/>
      <c r="Q35" s="112"/>
      <c r="R35" s="112"/>
      <c r="S35" s="112"/>
      <c r="T35" s="112"/>
      <c r="U35" s="112"/>
      <c r="V35" s="112"/>
      <c r="W35" s="112"/>
    </row>
    <row r="36" spans="2:23" s="25" customFormat="1" x14ac:dyDescent="0.3">
      <c r="B36" s="112"/>
      <c r="C36" s="112"/>
      <c r="D36" s="112"/>
      <c r="E36" s="112"/>
      <c r="F36" s="112"/>
      <c r="G36" s="112"/>
      <c r="H36" s="112"/>
      <c r="I36" s="112"/>
      <c r="J36" s="112"/>
      <c r="K36" s="112"/>
      <c r="L36" s="112"/>
      <c r="M36" s="112"/>
      <c r="N36" s="112"/>
      <c r="O36" s="112"/>
      <c r="P36" s="112"/>
      <c r="Q36" s="112"/>
      <c r="R36" s="112"/>
      <c r="S36" s="112"/>
      <c r="T36" s="112"/>
      <c r="U36" s="112"/>
      <c r="V36" s="112"/>
      <c r="W36" s="112"/>
    </row>
    <row r="37" spans="2:23" s="25" customFormat="1" x14ac:dyDescent="0.3">
      <c r="B37" s="112"/>
      <c r="C37" s="112"/>
      <c r="D37" s="112"/>
      <c r="E37" s="112"/>
      <c r="F37" s="112"/>
      <c r="G37" s="112"/>
      <c r="H37" s="112"/>
      <c r="I37" s="112"/>
      <c r="J37" s="112"/>
      <c r="K37" s="112"/>
      <c r="L37" s="112"/>
      <c r="M37" s="112"/>
      <c r="N37" s="112"/>
      <c r="O37" s="112"/>
      <c r="P37" s="112"/>
      <c r="Q37" s="112"/>
      <c r="R37" s="112"/>
      <c r="S37" s="112"/>
      <c r="T37" s="112"/>
      <c r="U37" s="112"/>
      <c r="V37" s="112"/>
      <c r="W37" s="112"/>
    </row>
    <row r="38" spans="2:23" s="25" customFormat="1" x14ac:dyDescent="0.3">
      <c r="B38" s="112"/>
      <c r="C38" s="112"/>
      <c r="D38" s="112"/>
      <c r="E38" s="112"/>
      <c r="F38" s="112"/>
      <c r="G38" s="112"/>
      <c r="H38" s="112"/>
      <c r="I38" s="112"/>
      <c r="J38" s="112"/>
      <c r="K38" s="112"/>
      <c r="L38" s="112"/>
      <c r="M38" s="112"/>
      <c r="N38" s="112"/>
      <c r="O38" s="112"/>
      <c r="P38" s="112"/>
      <c r="Q38" s="112"/>
      <c r="R38" s="112"/>
      <c r="S38" s="112"/>
      <c r="T38" s="112"/>
      <c r="U38" s="112"/>
      <c r="V38" s="112"/>
      <c r="W38" s="112"/>
    </row>
    <row r="39" spans="2:23" s="25" customFormat="1" x14ac:dyDescent="0.3">
      <c r="B39" s="112"/>
      <c r="C39" s="112"/>
      <c r="D39" s="112"/>
      <c r="E39" s="112"/>
      <c r="F39" s="112"/>
      <c r="G39" s="112"/>
      <c r="H39" s="112"/>
      <c r="I39" s="112"/>
      <c r="J39" s="112"/>
      <c r="K39" s="112"/>
      <c r="L39" s="112"/>
      <c r="M39" s="112"/>
      <c r="N39" s="112"/>
      <c r="O39" s="112"/>
      <c r="P39" s="112"/>
      <c r="Q39" s="112"/>
      <c r="R39" s="112"/>
      <c r="S39" s="112"/>
      <c r="T39" s="112"/>
      <c r="U39" s="112"/>
      <c r="V39" s="112"/>
      <c r="W39" s="112"/>
    </row>
    <row r="40" spans="2:23" s="25" customFormat="1" x14ac:dyDescent="0.3">
      <c r="B40" s="112"/>
      <c r="C40" s="112"/>
      <c r="D40" s="112"/>
      <c r="E40" s="112"/>
      <c r="F40" s="112"/>
      <c r="G40" s="112"/>
      <c r="H40" s="112"/>
      <c r="I40" s="112"/>
      <c r="J40" s="112"/>
      <c r="K40" s="112"/>
      <c r="L40" s="112"/>
      <c r="M40" s="112"/>
      <c r="N40" s="112"/>
      <c r="O40" s="112"/>
      <c r="P40" s="112"/>
      <c r="Q40" s="112"/>
      <c r="R40" s="112"/>
      <c r="S40" s="112"/>
      <c r="T40" s="112"/>
      <c r="U40" s="112"/>
      <c r="V40" s="112"/>
      <c r="W40" s="112"/>
    </row>
    <row r="41" spans="2:23" s="25" customFormat="1" x14ac:dyDescent="0.3">
      <c r="B41" s="112"/>
      <c r="C41" s="112"/>
      <c r="D41" s="112"/>
      <c r="E41" s="112"/>
      <c r="F41" s="112"/>
      <c r="G41" s="112"/>
      <c r="H41" s="112"/>
      <c r="I41" s="112"/>
      <c r="J41" s="112"/>
      <c r="K41" s="112"/>
      <c r="L41" s="112"/>
      <c r="M41" s="112"/>
      <c r="N41" s="112"/>
      <c r="O41" s="112"/>
      <c r="P41" s="112"/>
      <c r="Q41" s="112"/>
      <c r="R41" s="112"/>
      <c r="S41" s="112"/>
      <c r="T41" s="112"/>
      <c r="U41" s="112"/>
      <c r="V41" s="112"/>
      <c r="W41" s="112"/>
    </row>
    <row r="42" spans="2:23" s="25" customFormat="1" x14ac:dyDescent="0.3">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2:23" s="25" customFormat="1" x14ac:dyDescent="0.3">
      <c r="B43" s="112"/>
      <c r="C43" s="112"/>
      <c r="D43" s="112"/>
      <c r="E43" s="112"/>
      <c r="F43" s="112"/>
      <c r="G43" s="112"/>
      <c r="H43" s="112"/>
      <c r="I43" s="112"/>
      <c r="J43" s="112"/>
      <c r="K43" s="112"/>
      <c r="L43" s="112"/>
      <c r="M43" s="112"/>
      <c r="N43" s="112"/>
      <c r="O43" s="112"/>
      <c r="P43" s="112"/>
      <c r="Q43" s="112"/>
      <c r="R43" s="112"/>
      <c r="S43" s="112"/>
      <c r="T43" s="112"/>
      <c r="U43" s="112"/>
      <c r="V43" s="112"/>
      <c r="W43" s="112"/>
    </row>
    <row r="44" spans="2:23" s="25" customFormat="1" x14ac:dyDescent="0.3">
      <c r="B44" s="112"/>
      <c r="C44" s="112"/>
      <c r="D44" s="112"/>
      <c r="E44" s="112"/>
      <c r="F44" s="112"/>
      <c r="G44" s="112"/>
      <c r="H44" s="112"/>
      <c r="I44" s="112"/>
      <c r="J44" s="112"/>
      <c r="K44" s="112"/>
      <c r="L44" s="112"/>
      <c r="M44" s="112"/>
      <c r="N44" s="112"/>
      <c r="O44" s="112"/>
      <c r="P44" s="112"/>
      <c r="Q44" s="112"/>
      <c r="R44" s="112"/>
      <c r="S44" s="112"/>
      <c r="T44" s="112"/>
      <c r="U44" s="112"/>
      <c r="V44" s="112"/>
      <c r="W44" s="112"/>
    </row>
    <row r="45" spans="2:23" s="25" customFormat="1" x14ac:dyDescent="0.3">
      <c r="B45" s="112"/>
      <c r="C45" s="112"/>
      <c r="D45" s="112"/>
      <c r="E45" s="112"/>
      <c r="F45" s="112"/>
      <c r="G45" s="112"/>
      <c r="H45" s="112"/>
      <c r="I45" s="112"/>
      <c r="J45" s="112"/>
      <c r="K45" s="112"/>
      <c r="L45" s="112"/>
      <c r="M45" s="112"/>
      <c r="N45" s="112"/>
      <c r="O45" s="112"/>
      <c r="P45" s="112"/>
      <c r="Q45" s="112"/>
      <c r="R45" s="112"/>
      <c r="S45" s="112"/>
      <c r="T45" s="112"/>
      <c r="U45" s="112"/>
      <c r="V45" s="112"/>
      <c r="W45" s="112"/>
    </row>
    <row r="46" spans="2:23" s="25" customFormat="1" x14ac:dyDescent="0.3">
      <c r="B46" s="112"/>
      <c r="C46" s="112"/>
      <c r="D46" s="112"/>
      <c r="E46" s="112"/>
      <c r="F46" s="112"/>
      <c r="G46" s="112"/>
      <c r="H46" s="112"/>
      <c r="I46" s="112"/>
      <c r="J46" s="112"/>
      <c r="K46" s="112"/>
      <c r="L46" s="112"/>
      <c r="M46" s="112"/>
      <c r="N46" s="112"/>
      <c r="O46" s="112"/>
      <c r="P46" s="112"/>
      <c r="Q46" s="112"/>
      <c r="R46" s="112"/>
      <c r="S46" s="112"/>
      <c r="T46" s="112"/>
      <c r="U46" s="112"/>
      <c r="V46" s="112"/>
      <c r="W46" s="112"/>
    </row>
    <row r="47" spans="2:23" s="25" customFormat="1" x14ac:dyDescent="0.3">
      <c r="B47" s="112"/>
      <c r="C47" s="112"/>
      <c r="D47" s="112"/>
      <c r="E47" s="112"/>
      <c r="F47" s="112"/>
      <c r="G47" s="112"/>
      <c r="H47" s="112"/>
      <c r="I47" s="112"/>
      <c r="J47" s="112"/>
      <c r="K47" s="112"/>
      <c r="L47" s="112"/>
      <c r="M47" s="112"/>
      <c r="N47" s="112"/>
      <c r="O47" s="112"/>
      <c r="P47" s="112"/>
      <c r="Q47" s="112"/>
      <c r="R47" s="112"/>
      <c r="S47" s="112"/>
      <c r="T47" s="112"/>
      <c r="U47" s="112"/>
      <c r="V47" s="112"/>
      <c r="W47" s="112"/>
    </row>
    <row r="48" spans="2:23" s="25" customFormat="1" x14ac:dyDescent="0.3">
      <c r="B48" s="112"/>
      <c r="C48" s="112"/>
      <c r="D48" s="112"/>
      <c r="E48" s="112"/>
      <c r="F48" s="112"/>
      <c r="G48" s="112"/>
      <c r="H48" s="112"/>
      <c r="I48" s="112"/>
      <c r="J48" s="112"/>
      <c r="K48" s="112"/>
      <c r="L48" s="112"/>
      <c r="M48" s="112"/>
      <c r="N48" s="112"/>
      <c r="O48" s="112"/>
      <c r="P48" s="112"/>
      <c r="Q48" s="112"/>
      <c r="R48" s="112"/>
      <c r="S48" s="112"/>
      <c r="T48" s="112"/>
      <c r="U48" s="112"/>
      <c r="V48" s="112"/>
      <c r="W48" s="112"/>
    </row>
    <row r="49" spans="2:23" s="25" customFormat="1" x14ac:dyDescent="0.3">
      <c r="B49" s="112"/>
      <c r="C49" s="112"/>
      <c r="D49" s="112"/>
      <c r="E49" s="112"/>
      <c r="F49" s="112"/>
      <c r="G49" s="112"/>
      <c r="H49" s="112"/>
      <c r="I49" s="112"/>
      <c r="J49" s="112"/>
      <c r="K49" s="112"/>
      <c r="L49" s="112"/>
      <c r="M49" s="112"/>
      <c r="N49" s="112"/>
      <c r="O49" s="112"/>
      <c r="P49" s="112"/>
      <c r="Q49" s="112"/>
      <c r="R49" s="112"/>
      <c r="S49" s="112"/>
      <c r="T49" s="112"/>
      <c r="U49" s="112"/>
      <c r="V49" s="112"/>
      <c r="W49" s="112"/>
    </row>
    <row r="50" spans="2:23" s="25" customFormat="1" x14ac:dyDescent="0.3">
      <c r="B50" s="112"/>
      <c r="C50" s="112"/>
      <c r="D50" s="112"/>
      <c r="E50" s="112"/>
      <c r="F50" s="112"/>
      <c r="G50" s="112"/>
      <c r="H50" s="112"/>
      <c r="I50" s="112"/>
      <c r="J50" s="112"/>
      <c r="K50" s="112"/>
      <c r="L50" s="112"/>
      <c r="M50" s="112"/>
      <c r="N50" s="112"/>
      <c r="O50" s="112"/>
      <c r="P50" s="112"/>
      <c r="Q50" s="112"/>
      <c r="R50" s="112"/>
      <c r="S50" s="112"/>
      <c r="T50" s="112"/>
      <c r="U50" s="112"/>
      <c r="V50" s="112"/>
      <c r="W50" s="112"/>
    </row>
    <row r="51" spans="2:23" s="25" customFormat="1" x14ac:dyDescent="0.3">
      <c r="B51" s="112"/>
      <c r="C51" s="112"/>
      <c r="D51" s="112"/>
      <c r="E51" s="112"/>
      <c r="F51" s="112"/>
      <c r="G51" s="112"/>
      <c r="H51" s="112"/>
      <c r="I51" s="112"/>
      <c r="J51" s="112"/>
      <c r="K51" s="112"/>
      <c r="L51" s="112"/>
      <c r="M51" s="112"/>
      <c r="N51" s="112"/>
      <c r="O51" s="112"/>
      <c r="P51" s="112"/>
      <c r="Q51" s="112"/>
      <c r="R51" s="112"/>
      <c r="S51" s="112"/>
      <c r="T51" s="112"/>
      <c r="U51" s="112"/>
      <c r="V51" s="112"/>
      <c r="W51" s="112"/>
    </row>
    <row r="52" spans="2:23" s="25" customFormat="1" x14ac:dyDescent="0.3">
      <c r="B52" s="112"/>
      <c r="C52" s="112"/>
      <c r="D52" s="112"/>
      <c r="E52" s="112"/>
      <c r="F52" s="112"/>
      <c r="G52" s="112"/>
      <c r="H52" s="112"/>
      <c r="I52" s="112"/>
      <c r="J52" s="112"/>
      <c r="K52" s="112"/>
      <c r="L52" s="112"/>
      <c r="M52" s="112"/>
      <c r="N52" s="112"/>
      <c r="O52" s="112"/>
      <c r="P52" s="112"/>
      <c r="Q52" s="112"/>
      <c r="R52" s="112"/>
      <c r="S52" s="112"/>
      <c r="T52" s="112"/>
      <c r="U52" s="112"/>
      <c r="V52" s="112"/>
      <c r="W52" s="112"/>
    </row>
    <row r="53" spans="2:23" s="25" customFormat="1" x14ac:dyDescent="0.3">
      <c r="B53" s="112"/>
      <c r="C53" s="112"/>
      <c r="D53" s="112"/>
      <c r="E53" s="112"/>
      <c r="F53" s="112"/>
      <c r="G53" s="112"/>
      <c r="H53" s="112"/>
      <c r="I53" s="112"/>
      <c r="J53" s="112"/>
      <c r="K53" s="112"/>
      <c r="L53" s="112"/>
      <c r="M53" s="112"/>
      <c r="N53" s="112"/>
      <c r="O53" s="112"/>
      <c r="P53" s="112"/>
      <c r="Q53" s="112"/>
      <c r="R53" s="112"/>
      <c r="S53" s="112"/>
      <c r="T53" s="112"/>
      <c r="U53" s="112"/>
      <c r="V53" s="112"/>
      <c r="W53" s="112"/>
    </row>
    <row r="54" spans="2:23" s="25" customFormat="1" x14ac:dyDescent="0.3">
      <c r="B54" s="112"/>
      <c r="C54" s="112"/>
      <c r="D54" s="112"/>
      <c r="E54" s="112"/>
      <c r="F54" s="112"/>
      <c r="G54" s="112"/>
      <c r="H54" s="112"/>
      <c r="I54" s="112"/>
      <c r="J54" s="112"/>
      <c r="K54" s="112"/>
      <c r="L54" s="112"/>
      <c r="M54" s="112"/>
      <c r="N54" s="112"/>
      <c r="O54" s="112"/>
      <c r="P54" s="112"/>
      <c r="Q54" s="112"/>
      <c r="R54" s="112"/>
      <c r="S54" s="112"/>
      <c r="T54" s="112"/>
      <c r="U54" s="112"/>
      <c r="V54" s="112"/>
      <c r="W54" s="112"/>
    </row>
    <row r="55" spans="2:23" s="25" customFormat="1" x14ac:dyDescent="0.3">
      <c r="B55" s="112"/>
      <c r="C55" s="112"/>
      <c r="D55" s="112"/>
      <c r="E55" s="112"/>
      <c r="F55" s="112"/>
      <c r="G55" s="112"/>
      <c r="H55" s="112"/>
      <c r="I55" s="112"/>
      <c r="J55" s="112"/>
      <c r="K55" s="112"/>
      <c r="L55" s="112"/>
      <c r="M55" s="112"/>
      <c r="N55" s="112"/>
      <c r="O55" s="112"/>
      <c r="P55" s="112"/>
      <c r="Q55" s="112"/>
      <c r="R55" s="112"/>
      <c r="S55" s="112"/>
      <c r="T55" s="112"/>
      <c r="U55" s="112"/>
      <c r="V55" s="112"/>
      <c r="W55" s="112"/>
    </row>
    <row r="56" spans="2:23" s="25" customFormat="1" x14ac:dyDescent="0.3">
      <c r="B56" s="112"/>
      <c r="C56" s="112"/>
      <c r="D56" s="112"/>
      <c r="E56" s="112"/>
      <c r="F56" s="112"/>
      <c r="G56" s="112"/>
      <c r="H56" s="112"/>
      <c r="I56" s="112"/>
      <c r="J56" s="112"/>
      <c r="K56" s="112"/>
      <c r="L56" s="112"/>
      <c r="M56" s="112"/>
      <c r="N56" s="112"/>
      <c r="O56" s="112"/>
      <c r="P56" s="112"/>
      <c r="Q56" s="112"/>
      <c r="R56" s="112"/>
      <c r="S56" s="112"/>
      <c r="T56" s="112"/>
      <c r="U56" s="112"/>
      <c r="V56" s="112"/>
      <c r="W56" s="112"/>
    </row>
    <row r="57" spans="2:23" s="25" customFormat="1" x14ac:dyDescent="0.3">
      <c r="B57" s="112"/>
      <c r="C57" s="112"/>
      <c r="D57" s="112"/>
      <c r="E57" s="112"/>
      <c r="F57" s="112"/>
      <c r="G57" s="112"/>
      <c r="H57" s="112"/>
      <c r="I57" s="112"/>
      <c r="J57" s="112"/>
      <c r="K57" s="112"/>
      <c r="L57" s="112"/>
      <c r="M57" s="112"/>
      <c r="N57" s="112"/>
      <c r="O57" s="112"/>
      <c r="P57" s="112"/>
      <c r="Q57" s="112"/>
      <c r="R57" s="112"/>
      <c r="S57" s="112"/>
      <c r="T57" s="112"/>
      <c r="U57" s="112"/>
      <c r="V57" s="112"/>
      <c r="W57" s="112"/>
    </row>
    <row r="58" spans="2:23" s="25" customFormat="1" x14ac:dyDescent="0.3">
      <c r="B58" s="112"/>
      <c r="C58" s="112"/>
      <c r="D58" s="112"/>
      <c r="E58" s="112"/>
      <c r="F58" s="112"/>
      <c r="G58" s="112"/>
      <c r="H58" s="112"/>
      <c r="I58" s="112"/>
      <c r="J58" s="112"/>
      <c r="K58" s="112"/>
      <c r="L58" s="112"/>
      <c r="M58" s="112"/>
      <c r="N58" s="112"/>
      <c r="O58" s="112"/>
      <c r="P58" s="112"/>
      <c r="Q58" s="112"/>
      <c r="R58" s="112"/>
      <c r="S58" s="112"/>
      <c r="T58" s="112"/>
      <c r="U58" s="112"/>
      <c r="V58" s="112"/>
      <c r="W58" s="112"/>
    </row>
    <row r="59" spans="2:23" s="25" customFormat="1" x14ac:dyDescent="0.3">
      <c r="B59" s="112"/>
      <c r="C59" s="112"/>
      <c r="D59" s="112"/>
      <c r="E59" s="112"/>
      <c r="F59" s="112"/>
      <c r="G59" s="112"/>
      <c r="H59" s="112"/>
      <c r="I59" s="112"/>
      <c r="J59" s="112"/>
      <c r="K59" s="112"/>
      <c r="L59" s="112"/>
      <c r="M59" s="112"/>
      <c r="N59" s="112"/>
      <c r="O59" s="112"/>
      <c r="P59" s="112"/>
      <c r="Q59" s="112"/>
      <c r="R59" s="112"/>
      <c r="S59" s="112"/>
      <c r="T59" s="112"/>
      <c r="U59" s="112"/>
      <c r="V59" s="112"/>
      <c r="W59" s="112"/>
    </row>
    <row r="60" spans="2:23" s="25" customFormat="1" x14ac:dyDescent="0.3">
      <c r="B60" s="112"/>
      <c r="C60" s="112"/>
      <c r="D60" s="112"/>
      <c r="E60" s="112"/>
      <c r="F60" s="112"/>
      <c r="G60" s="112"/>
      <c r="H60" s="112"/>
      <c r="I60" s="112"/>
      <c r="J60" s="112"/>
      <c r="K60" s="112"/>
      <c r="L60" s="112"/>
      <c r="M60" s="112"/>
      <c r="N60" s="112"/>
      <c r="O60" s="112"/>
      <c r="P60" s="112"/>
      <c r="Q60" s="112"/>
      <c r="R60" s="112"/>
      <c r="S60" s="112"/>
      <c r="T60" s="112"/>
      <c r="U60" s="112"/>
      <c r="V60" s="112"/>
      <c r="W60" s="112"/>
    </row>
    <row r="61" spans="2:23" s="25" customFormat="1" x14ac:dyDescent="0.3">
      <c r="B61" s="112"/>
      <c r="C61" s="112"/>
      <c r="D61" s="112"/>
      <c r="E61" s="112"/>
      <c r="F61" s="112"/>
      <c r="G61" s="112"/>
      <c r="H61" s="112"/>
      <c r="I61" s="112"/>
      <c r="J61" s="112"/>
      <c r="K61" s="112"/>
      <c r="L61" s="112"/>
      <c r="M61" s="112"/>
      <c r="N61" s="112"/>
      <c r="O61" s="112"/>
      <c r="P61" s="112"/>
      <c r="Q61" s="112"/>
      <c r="R61" s="112"/>
      <c r="S61" s="112"/>
      <c r="T61" s="112"/>
      <c r="U61" s="112"/>
      <c r="V61" s="112"/>
      <c r="W61" s="112"/>
    </row>
    <row r="62" spans="2:23" s="25" customFormat="1" x14ac:dyDescent="0.3">
      <c r="B62" s="112"/>
      <c r="C62" s="112"/>
      <c r="D62" s="112"/>
      <c r="E62" s="112"/>
      <c r="F62" s="112"/>
      <c r="G62" s="112"/>
      <c r="H62" s="112"/>
      <c r="I62" s="112"/>
      <c r="J62" s="112"/>
      <c r="K62" s="112"/>
      <c r="L62" s="112"/>
      <c r="M62" s="112"/>
      <c r="N62" s="112"/>
      <c r="O62" s="112"/>
      <c r="P62" s="112"/>
      <c r="Q62" s="112"/>
      <c r="R62" s="112"/>
      <c r="S62" s="112"/>
      <c r="T62" s="112"/>
      <c r="U62" s="112"/>
      <c r="V62" s="112"/>
      <c r="W62" s="112"/>
    </row>
    <row r="63" spans="2:23" s="25" customFormat="1" x14ac:dyDescent="0.3">
      <c r="B63" s="112"/>
      <c r="C63" s="112"/>
      <c r="D63" s="112"/>
      <c r="E63" s="112"/>
      <c r="F63" s="112"/>
      <c r="G63" s="112"/>
      <c r="H63" s="112"/>
      <c r="I63" s="112"/>
      <c r="J63" s="112"/>
      <c r="K63" s="112"/>
      <c r="L63" s="112"/>
      <c r="M63" s="112"/>
      <c r="N63" s="112"/>
      <c r="O63" s="112"/>
      <c r="P63" s="112"/>
      <c r="Q63" s="112"/>
      <c r="R63" s="112"/>
      <c r="S63" s="112"/>
      <c r="T63" s="112"/>
      <c r="U63" s="112"/>
      <c r="V63" s="112"/>
      <c r="W63" s="112"/>
    </row>
    <row r="64" spans="2:23" s="25" customFormat="1" x14ac:dyDescent="0.3">
      <c r="B64" s="112"/>
      <c r="C64" s="112"/>
      <c r="D64" s="112"/>
      <c r="E64" s="112"/>
      <c r="F64" s="112"/>
      <c r="G64" s="112"/>
      <c r="H64" s="112"/>
      <c r="I64" s="112"/>
      <c r="J64" s="112"/>
      <c r="K64" s="112"/>
      <c r="L64" s="112"/>
      <c r="M64" s="112"/>
      <c r="N64" s="112"/>
      <c r="O64" s="112"/>
      <c r="P64" s="112"/>
      <c r="Q64" s="112"/>
      <c r="R64" s="112"/>
      <c r="S64" s="112"/>
      <c r="T64" s="112"/>
      <c r="U64" s="112"/>
      <c r="V64" s="112"/>
      <c r="W64" s="112"/>
    </row>
    <row r="65" spans="2:23" s="25" customFormat="1" x14ac:dyDescent="0.3">
      <c r="B65" s="112"/>
      <c r="C65" s="112"/>
      <c r="D65" s="112"/>
      <c r="E65" s="112"/>
      <c r="F65" s="112"/>
      <c r="G65" s="112"/>
      <c r="H65" s="112"/>
      <c r="I65" s="112"/>
      <c r="J65" s="112"/>
      <c r="K65" s="112"/>
      <c r="L65" s="112"/>
      <c r="M65" s="112"/>
      <c r="N65" s="112"/>
      <c r="O65" s="112"/>
      <c r="P65" s="112"/>
      <c r="Q65" s="112"/>
      <c r="R65" s="112"/>
      <c r="S65" s="112"/>
      <c r="T65" s="112"/>
      <c r="U65" s="112"/>
      <c r="V65" s="112"/>
      <c r="W65" s="112"/>
    </row>
    <row r="66" spans="2:23" s="25" customFormat="1" x14ac:dyDescent="0.3">
      <c r="B66" s="112"/>
      <c r="C66" s="112"/>
      <c r="D66" s="112"/>
      <c r="E66" s="112"/>
      <c r="F66" s="112"/>
      <c r="G66" s="112"/>
      <c r="H66" s="112"/>
      <c r="I66" s="112"/>
      <c r="J66" s="112"/>
      <c r="K66" s="112"/>
      <c r="L66" s="112"/>
      <c r="M66" s="112"/>
      <c r="N66" s="112"/>
      <c r="O66" s="112"/>
      <c r="P66" s="112"/>
      <c r="Q66" s="112"/>
      <c r="R66" s="112"/>
      <c r="S66" s="112"/>
      <c r="T66" s="112"/>
      <c r="U66" s="112"/>
      <c r="V66" s="112"/>
      <c r="W66" s="112"/>
    </row>
    <row r="67" spans="2:23" s="25" customFormat="1" x14ac:dyDescent="0.3">
      <c r="B67" s="112"/>
      <c r="C67" s="112"/>
      <c r="D67" s="112"/>
      <c r="E67" s="112"/>
      <c r="F67" s="112"/>
      <c r="G67" s="112"/>
      <c r="H67" s="112"/>
      <c r="I67" s="112"/>
      <c r="J67" s="112"/>
      <c r="K67" s="112"/>
      <c r="L67" s="112"/>
      <c r="M67" s="112"/>
      <c r="N67" s="112"/>
      <c r="O67" s="112"/>
      <c r="P67" s="112"/>
      <c r="Q67" s="112"/>
      <c r="R67" s="112"/>
      <c r="S67" s="112"/>
      <c r="T67" s="112"/>
      <c r="U67" s="112"/>
      <c r="V67" s="112"/>
      <c r="W67" s="112"/>
    </row>
    <row r="68" spans="2:23" s="25" customFormat="1" x14ac:dyDescent="0.3">
      <c r="B68" s="112"/>
      <c r="C68" s="112"/>
      <c r="D68" s="112"/>
      <c r="E68" s="112"/>
      <c r="F68" s="112"/>
      <c r="G68" s="112"/>
      <c r="H68" s="112"/>
      <c r="I68" s="112"/>
      <c r="J68" s="112"/>
      <c r="K68" s="112"/>
      <c r="L68" s="112"/>
      <c r="M68" s="112"/>
      <c r="N68" s="112"/>
      <c r="O68" s="112"/>
      <c r="P68" s="112"/>
      <c r="Q68" s="112"/>
      <c r="R68" s="112"/>
      <c r="S68" s="112"/>
      <c r="T68" s="112"/>
      <c r="U68" s="112"/>
      <c r="V68" s="112"/>
      <c r="W68" s="112"/>
    </row>
    <row r="69" spans="2:23" s="25" customFormat="1" x14ac:dyDescent="0.3">
      <c r="B69" s="112"/>
      <c r="C69" s="112"/>
      <c r="D69" s="112"/>
      <c r="E69" s="112"/>
      <c r="F69" s="112"/>
      <c r="G69" s="112"/>
      <c r="H69" s="112"/>
      <c r="I69" s="112"/>
      <c r="J69" s="112"/>
      <c r="K69" s="112"/>
      <c r="L69" s="112"/>
      <c r="M69" s="112"/>
      <c r="N69" s="112"/>
      <c r="O69" s="112"/>
      <c r="P69" s="112"/>
      <c r="Q69" s="112"/>
      <c r="R69" s="112"/>
      <c r="S69" s="112"/>
      <c r="T69" s="112"/>
      <c r="U69" s="112"/>
      <c r="V69" s="112"/>
      <c r="W69" s="112"/>
    </row>
    <row r="70" spans="2:23" s="25" customFormat="1" x14ac:dyDescent="0.3">
      <c r="B70" s="112"/>
      <c r="C70" s="112"/>
      <c r="D70" s="112"/>
      <c r="E70" s="112"/>
      <c r="F70" s="112"/>
      <c r="G70" s="112"/>
      <c r="H70" s="112"/>
      <c r="I70" s="112"/>
      <c r="J70" s="112"/>
      <c r="K70" s="112"/>
      <c r="L70" s="112"/>
      <c r="M70" s="112"/>
      <c r="N70" s="112"/>
      <c r="O70" s="112"/>
      <c r="P70" s="112"/>
      <c r="Q70" s="112"/>
      <c r="R70" s="112"/>
      <c r="S70" s="112"/>
      <c r="T70" s="112"/>
      <c r="U70" s="112"/>
      <c r="V70" s="112"/>
      <c r="W70" s="112"/>
    </row>
    <row r="71" spans="2:23" s="25" customFormat="1" x14ac:dyDescent="0.3">
      <c r="B71" s="112"/>
      <c r="C71" s="112"/>
      <c r="D71" s="112"/>
      <c r="E71" s="112"/>
      <c r="F71" s="112"/>
      <c r="G71" s="112"/>
      <c r="H71" s="112"/>
      <c r="I71" s="112"/>
      <c r="J71" s="112"/>
      <c r="K71" s="112"/>
      <c r="L71" s="112"/>
      <c r="M71" s="112"/>
      <c r="N71" s="112"/>
      <c r="O71" s="112"/>
      <c r="P71" s="112"/>
      <c r="Q71" s="112"/>
      <c r="R71" s="112"/>
      <c r="S71" s="112"/>
      <c r="T71" s="112"/>
      <c r="U71" s="112"/>
      <c r="V71" s="112"/>
      <c r="W71" s="112"/>
    </row>
    <row r="72" spans="2:23" s="25" customFormat="1" x14ac:dyDescent="0.3">
      <c r="B72" s="112"/>
      <c r="C72" s="112"/>
      <c r="D72" s="112"/>
      <c r="E72" s="112"/>
      <c r="F72" s="112"/>
      <c r="G72" s="112"/>
      <c r="H72" s="112"/>
      <c r="I72" s="112"/>
      <c r="J72" s="112"/>
      <c r="K72" s="112"/>
      <c r="L72" s="112"/>
      <c r="M72" s="112"/>
      <c r="N72" s="112"/>
      <c r="O72" s="112"/>
      <c r="P72" s="112"/>
      <c r="Q72" s="112"/>
      <c r="R72" s="112"/>
      <c r="S72" s="112"/>
      <c r="T72" s="112"/>
      <c r="U72" s="112"/>
      <c r="V72" s="112"/>
      <c r="W72" s="112"/>
    </row>
    <row r="73" spans="2:23" s="25" customFormat="1" x14ac:dyDescent="0.3">
      <c r="B73" s="112"/>
      <c r="C73" s="112"/>
      <c r="D73" s="112"/>
      <c r="E73" s="112"/>
      <c r="F73" s="112"/>
      <c r="G73" s="112"/>
      <c r="H73" s="112"/>
      <c r="I73" s="112"/>
      <c r="J73" s="112"/>
      <c r="K73" s="112"/>
      <c r="L73" s="112"/>
      <c r="M73" s="112"/>
      <c r="N73" s="112"/>
      <c r="O73" s="112"/>
      <c r="P73" s="112"/>
      <c r="Q73" s="112"/>
      <c r="R73" s="112"/>
      <c r="S73" s="112"/>
      <c r="T73" s="112"/>
      <c r="U73" s="112"/>
      <c r="V73" s="112"/>
      <c r="W73" s="112"/>
    </row>
    <row r="74" spans="2:23" s="25" customFormat="1" x14ac:dyDescent="0.3">
      <c r="B74" s="112"/>
      <c r="C74" s="112"/>
      <c r="D74" s="112"/>
      <c r="E74" s="112"/>
      <c r="F74" s="112"/>
      <c r="G74" s="112"/>
      <c r="H74" s="112"/>
      <c r="I74" s="112"/>
      <c r="J74" s="112"/>
      <c r="K74" s="112"/>
      <c r="L74" s="112"/>
      <c r="M74" s="112"/>
      <c r="N74" s="112"/>
      <c r="O74" s="112"/>
      <c r="P74" s="112"/>
      <c r="Q74" s="112"/>
      <c r="R74" s="112"/>
      <c r="S74" s="112"/>
      <c r="T74" s="112"/>
      <c r="U74" s="112"/>
      <c r="V74" s="112"/>
      <c r="W74" s="112"/>
    </row>
    <row r="75" spans="2:23" s="25" customFormat="1" x14ac:dyDescent="0.3">
      <c r="B75" s="112"/>
      <c r="C75" s="112"/>
      <c r="D75" s="112"/>
      <c r="E75" s="112"/>
      <c r="F75" s="112"/>
      <c r="G75" s="112"/>
      <c r="H75" s="112"/>
      <c r="I75" s="112"/>
      <c r="J75" s="112"/>
      <c r="K75" s="112"/>
      <c r="L75" s="112"/>
      <c r="M75" s="112"/>
      <c r="N75" s="112"/>
      <c r="O75" s="112"/>
      <c r="P75" s="112"/>
      <c r="Q75" s="112"/>
      <c r="R75" s="112"/>
      <c r="S75" s="112"/>
      <c r="T75" s="112"/>
      <c r="U75" s="112"/>
      <c r="V75" s="112"/>
      <c r="W75" s="112"/>
    </row>
    <row r="76" spans="2:23" s="25" customFormat="1" x14ac:dyDescent="0.3">
      <c r="B76" s="112"/>
      <c r="C76" s="112"/>
      <c r="D76" s="112"/>
      <c r="E76" s="112"/>
      <c r="F76" s="112"/>
      <c r="G76" s="112"/>
      <c r="H76" s="112"/>
      <c r="I76" s="112"/>
      <c r="J76" s="112"/>
      <c r="K76" s="112"/>
      <c r="L76" s="112"/>
      <c r="M76" s="112"/>
      <c r="N76" s="112"/>
      <c r="O76" s="112"/>
      <c r="P76" s="112"/>
      <c r="Q76" s="112"/>
      <c r="R76" s="112"/>
      <c r="S76" s="112"/>
      <c r="T76" s="112"/>
      <c r="U76" s="112"/>
      <c r="V76" s="112"/>
      <c r="W76" s="112"/>
    </row>
    <row r="77" spans="2:23" s="25" customFormat="1" x14ac:dyDescent="0.3">
      <c r="B77" s="112"/>
      <c r="C77" s="112"/>
      <c r="D77" s="112"/>
      <c r="E77" s="112"/>
      <c r="F77" s="112"/>
      <c r="G77" s="112"/>
      <c r="H77" s="112"/>
      <c r="I77" s="112"/>
      <c r="J77" s="112"/>
      <c r="K77" s="112"/>
      <c r="L77" s="112"/>
      <c r="M77" s="112"/>
      <c r="N77" s="112"/>
      <c r="O77" s="112"/>
      <c r="P77" s="112"/>
      <c r="Q77" s="112"/>
      <c r="R77" s="112"/>
      <c r="S77" s="112"/>
      <c r="T77" s="112"/>
      <c r="U77" s="112"/>
      <c r="V77" s="112"/>
      <c r="W77" s="112"/>
    </row>
    <row r="78" spans="2:23" s="25" customFormat="1" x14ac:dyDescent="0.3">
      <c r="B78" s="112"/>
      <c r="C78" s="112"/>
      <c r="D78" s="112"/>
      <c r="E78" s="112"/>
      <c r="F78" s="112"/>
      <c r="G78" s="112"/>
      <c r="H78" s="112"/>
      <c r="I78" s="112"/>
      <c r="J78" s="112"/>
      <c r="K78" s="112"/>
      <c r="L78" s="112"/>
      <c r="M78" s="112"/>
      <c r="N78" s="112"/>
      <c r="O78" s="112"/>
      <c r="P78" s="112"/>
      <c r="Q78" s="112"/>
      <c r="R78" s="112"/>
      <c r="S78" s="112"/>
      <c r="T78" s="112"/>
      <c r="U78" s="112"/>
      <c r="V78" s="112"/>
      <c r="W78" s="112"/>
    </row>
    <row r="79" spans="2:23" s="25" customFormat="1" x14ac:dyDescent="0.3">
      <c r="B79" s="112"/>
      <c r="C79" s="112"/>
      <c r="D79" s="112"/>
      <c r="E79" s="112"/>
      <c r="F79" s="112"/>
      <c r="G79" s="112"/>
      <c r="H79" s="112"/>
      <c r="I79" s="112"/>
      <c r="J79" s="112"/>
      <c r="K79" s="112"/>
      <c r="L79" s="112"/>
      <c r="M79" s="112"/>
      <c r="N79" s="112"/>
      <c r="O79" s="112"/>
      <c r="P79" s="112"/>
      <c r="Q79" s="112"/>
      <c r="R79" s="112"/>
      <c r="S79" s="112"/>
      <c r="T79" s="112"/>
      <c r="U79" s="112"/>
      <c r="V79" s="112"/>
      <c r="W79" s="112"/>
    </row>
    <row r="80" spans="2:23" s="25" customFormat="1" x14ac:dyDescent="0.3">
      <c r="B80" s="112"/>
      <c r="C80" s="112"/>
      <c r="D80" s="112"/>
      <c r="E80" s="112"/>
      <c r="F80" s="112"/>
      <c r="G80" s="112"/>
      <c r="H80" s="112"/>
      <c r="I80" s="112"/>
      <c r="J80" s="112"/>
      <c r="K80" s="112"/>
      <c r="L80" s="112"/>
      <c r="M80" s="112"/>
      <c r="N80" s="112"/>
      <c r="O80" s="112"/>
      <c r="P80" s="112"/>
      <c r="Q80" s="112"/>
      <c r="R80" s="112"/>
      <c r="S80" s="112"/>
      <c r="T80" s="112"/>
      <c r="U80" s="112"/>
      <c r="V80" s="112"/>
      <c r="W80" s="112"/>
    </row>
    <row r="81" spans="2:23" s="25" customFormat="1" x14ac:dyDescent="0.3">
      <c r="B81" s="112"/>
      <c r="C81" s="112"/>
      <c r="D81" s="112"/>
      <c r="E81" s="112"/>
      <c r="F81" s="112"/>
      <c r="G81" s="112"/>
      <c r="H81" s="112"/>
      <c r="I81" s="112"/>
      <c r="J81" s="112"/>
      <c r="K81" s="112"/>
      <c r="L81" s="112"/>
      <c r="M81" s="112"/>
      <c r="N81" s="112"/>
      <c r="O81" s="112"/>
      <c r="P81" s="112"/>
      <c r="Q81" s="112"/>
      <c r="R81" s="112"/>
      <c r="S81" s="112"/>
      <c r="T81" s="112"/>
      <c r="U81" s="112"/>
      <c r="V81" s="112"/>
      <c r="W81" s="112"/>
    </row>
    <row r="82" spans="2:23" s="25" customFormat="1" x14ac:dyDescent="0.3">
      <c r="B82" s="112"/>
      <c r="C82" s="112"/>
      <c r="D82" s="112"/>
      <c r="E82" s="112"/>
      <c r="F82" s="112"/>
      <c r="G82" s="112"/>
      <c r="H82" s="112"/>
      <c r="I82" s="112"/>
      <c r="J82" s="112"/>
      <c r="K82" s="112"/>
      <c r="L82" s="112"/>
      <c r="M82" s="112"/>
      <c r="N82" s="112"/>
      <c r="O82" s="112"/>
      <c r="P82" s="112"/>
      <c r="Q82" s="112"/>
      <c r="R82" s="112"/>
      <c r="S82" s="112"/>
      <c r="T82" s="112"/>
      <c r="U82" s="112"/>
      <c r="V82" s="112"/>
      <c r="W82" s="112"/>
    </row>
    <row r="83" spans="2:23" s="25" customFormat="1" x14ac:dyDescent="0.3">
      <c r="B83" s="112"/>
      <c r="C83" s="112"/>
      <c r="D83" s="112"/>
      <c r="E83" s="112"/>
      <c r="F83" s="112"/>
      <c r="G83" s="112"/>
      <c r="H83" s="112"/>
      <c r="I83" s="112"/>
      <c r="J83" s="112"/>
      <c r="K83" s="112"/>
      <c r="L83" s="112"/>
      <c r="M83" s="112"/>
      <c r="N83" s="112"/>
      <c r="O83" s="112"/>
      <c r="P83" s="112"/>
      <c r="Q83" s="112"/>
      <c r="R83" s="112"/>
      <c r="S83" s="112"/>
      <c r="T83" s="112"/>
      <c r="U83" s="112"/>
      <c r="V83" s="112"/>
      <c r="W83" s="112"/>
    </row>
    <row r="84" spans="2:23" s="25" customFormat="1" x14ac:dyDescent="0.3">
      <c r="B84" s="112"/>
      <c r="C84" s="112"/>
      <c r="D84" s="112"/>
      <c r="E84" s="112"/>
      <c r="F84" s="112"/>
      <c r="G84" s="112"/>
      <c r="H84" s="112"/>
      <c r="I84" s="112"/>
      <c r="J84" s="112"/>
      <c r="K84" s="112"/>
      <c r="L84" s="112"/>
      <c r="M84" s="112"/>
      <c r="N84" s="112"/>
      <c r="O84" s="112"/>
      <c r="P84" s="112"/>
      <c r="Q84" s="112"/>
      <c r="R84" s="112"/>
      <c r="S84" s="112"/>
      <c r="T84" s="112"/>
      <c r="U84" s="112"/>
      <c r="V84" s="112"/>
      <c r="W84" s="112"/>
    </row>
    <row r="85" spans="2:23" s="25" customFormat="1" x14ac:dyDescent="0.3">
      <c r="B85" s="112"/>
      <c r="C85" s="112"/>
      <c r="D85" s="112"/>
      <c r="E85" s="112"/>
      <c r="F85" s="112"/>
      <c r="G85" s="112"/>
      <c r="H85" s="112"/>
      <c r="I85" s="112"/>
      <c r="J85" s="112"/>
      <c r="K85" s="112"/>
      <c r="L85" s="112"/>
      <c r="M85" s="112"/>
      <c r="N85" s="112"/>
      <c r="O85" s="112"/>
      <c r="P85" s="112"/>
      <c r="Q85" s="112"/>
      <c r="R85" s="112"/>
      <c r="S85" s="112"/>
      <c r="T85" s="112"/>
      <c r="U85" s="112"/>
      <c r="V85" s="112"/>
      <c r="W85" s="112"/>
    </row>
    <row r="86" spans="2:23" s="25" customFormat="1" x14ac:dyDescent="0.3">
      <c r="B86" s="112"/>
      <c r="C86" s="112"/>
      <c r="D86" s="112"/>
      <c r="E86" s="112"/>
      <c r="F86" s="112"/>
      <c r="G86" s="112"/>
      <c r="H86" s="112"/>
      <c r="I86" s="112"/>
      <c r="J86" s="112"/>
      <c r="K86" s="112"/>
      <c r="L86" s="112"/>
      <c r="M86" s="112"/>
      <c r="N86" s="112"/>
      <c r="O86" s="112"/>
      <c r="P86" s="112"/>
      <c r="Q86" s="112"/>
      <c r="R86" s="112"/>
      <c r="S86" s="112"/>
      <c r="T86" s="112"/>
      <c r="U86" s="112"/>
      <c r="V86" s="112"/>
      <c r="W86" s="112"/>
    </row>
    <row r="87" spans="2:23" s="25" customFormat="1" x14ac:dyDescent="0.3">
      <c r="B87" s="112"/>
      <c r="C87" s="112"/>
      <c r="D87" s="112"/>
      <c r="E87" s="112"/>
      <c r="F87" s="112"/>
      <c r="G87" s="112"/>
      <c r="H87" s="112"/>
      <c r="I87" s="112"/>
      <c r="J87" s="112"/>
      <c r="K87" s="112"/>
      <c r="L87" s="112"/>
      <c r="M87" s="112"/>
      <c r="N87" s="112"/>
      <c r="O87" s="112"/>
      <c r="P87" s="112"/>
      <c r="Q87" s="112"/>
      <c r="R87" s="112"/>
      <c r="S87" s="112"/>
      <c r="T87" s="112"/>
      <c r="U87" s="112"/>
      <c r="V87" s="112"/>
      <c r="W87" s="112"/>
    </row>
    <row r="88" spans="2:23" s="25" customFormat="1" x14ac:dyDescent="0.3">
      <c r="B88" s="112"/>
      <c r="C88" s="112"/>
      <c r="D88" s="112"/>
      <c r="E88" s="112"/>
      <c r="F88" s="112"/>
      <c r="G88" s="112"/>
      <c r="H88" s="112"/>
      <c r="I88" s="112"/>
      <c r="J88" s="112"/>
      <c r="K88" s="112"/>
      <c r="L88" s="112"/>
      <c r="M88" s="112"/>
      <c r="N88" s="112"/>
      <c r="O88" s="112"/>
      <c r="P88" s="112"/>
      <c r="Q88" s="112"/>
      <c r="R88" s="112"/>
      <c r="S88" s="112"/>
      <c r="T88" s="112"/>
      <c r="U88" s="112"/>
      <c r="V88" s="112"/>
      <c r="W88" s="112"/>
    </row>
    <row r="89" spans="2:23" s="25" customFormat="1" x14ac:dyDescent="0.3">
      <c r="B89" s="112"/>
      <c r="C89" s="112"/>
      <c r="D89" s="112"/>
      <c r="E89" s="112"/>
      <c r="F89" s="112"/>
      <c r="G89" s="112"/>
      <c r="H89" s="112"/>
      <c r="I89" s="112"/>
      <c r="J89" s="112"/>
      <c r="K89" s="112"/>
      <c r="L89" s="112"/>
      <c r="M89" s="112"/>
      <c r="N89" s="112"/>
      <c r="O89" s="112"/>
      <c r="P89" s="112"/>
      <c r="Q89" s="112"/>
      <c r="R89" s="112"/>
      <c r="S89" s="112"/>
      <c r="T89" s="112"/>
      <c r="U89" s="112"/>
      <c r="V89" s="112"/>
      <c r="W89" s="112"/>
    </row>
    <row r="90" spans="2:23" s="25" customFormat="1" x14ac:dyDescent="0.3">
      <c r="B90" s="112"/>
      <c r="C90" s="112"/>
      <c r="D90" s="112"/>
      <c r="E90" s="112"/>
      <c r="F90" s="112"/>
      <c r="G90" s="112"/>
      <c r="H90" s="112"/>
      <c r="I90" s="112"/>
      <c r="J90" s="112"/>
      <c r="K90" s="112"/>
      <c r="L90" s="112"/>
      <c r="M90" s="112"/>
      <c r="N90" s="112"/>
      <c r="O90" s="112"/>
      <c r="P90" s="112"/>
      <c r="Q90" s="112"/>
      <c r="R90" s="112"/>
      <c r="S90" s="112"/>
      <c r="T90" s="112"/>
      <c r="U90" s="112"/>
      <c r="V90" s="112"/>
      <c r="W90" s="112"/>
    </row>
    <row r="91" spans="2:23" s="25" customFormat="1" x14ac:dyDescent="0.3">
      <c r="B91" s="112"/>
      <c r="C91" s="112"/>
      <c r="D91" s="112"/>
      <c r="E91" s="112"/>
      <c r="F91" s="112"/>
      <c r="G91" s="112"/>
      <c r="H91" s="112"/>
      <c r="I91" s="112"/>
      <c r="J91" s="112"/>
      <c r="K91" s="112"/>
      <c r="L91" s="112"/>
      <c r="M91" s="112"/>
      <c r="N91" s="112"/>
      <c r="O91" s="112"/>
      <c r="P91" s="112"/>
      <c r="Q91" s="112"/>
      <c r="R91" s="112"/>
      <c r="S91" s="112"/>
      <c r="T91" s="112"/>
      <c r="U91" s="112"/>
      <c r="V91" s="112"/>
      <c r="W91" s="112"/>
    </row>
    <row r="92" spans="2:23" s="25" customFormat="1" x14ac:dyDescent="0.3">
      <c r="B92" s="112"/>
      <c r="C92" s="112"/>
      <c r="D92" s="112"/>
      <c r="E92" s="112"/>
      <c r="F92" s="112"/>
      <c r="G92" s="112"/>
      <c r="H92" s="112"/>
      <c r="I92" s="112"/>
      <c r="J92" s="112"/>
      <c r="K92" s="112"/>
      <c r="L92" s="112"/>
      <c r="M92" s="112"/>
      <c r="N92" s="112"/>
      <c r="O92" s="112"/>
      <c r="P92" s="112"/>
      <c r="Q92" s="112"/>
      <c r="R92" s="112"/>
      <c r="S92" s="112"/>
      <c r="T92" s="112"/>
      <c r="U92" s="112"/>
      <c r="V92" s="112"/>
      <c r="W92" s="112"/>
    </row>
    <row r="93" spans="2:23" s="25" customFormat="1" x14ac:dyDescent="0.3">
      <c r="B93" s="112"/>
      <c r="C93" s="112"/>
      <c r="D93" s="112"/>
      <c r="E93" s="112"/>
      <c r="F93" s="112"/>
      <c r="G93" s="112"/>
      <c r="H93" s="112"/>
      <c r="I93" s="112"/>
      <c r="J93" s="112"/>
      <c r="K93" s="112"/>
      <c r="L93" s="112"/>
      <c r="M93" s="112"/>
      <c r="N93" s="112"/>
      <c r="O93" s="112"/>
      <c r="P93" s="112"/>
      <c r="Q93" s="112"/>
      <c r="R93" s="112"/>
      <c r="S93" s="112"/>
      <c r="T93" s="112"/>
      <c r="U93" s="112"/>
      <c r="V93" s="112"/>
      <c r="W93" s="112"/>
    </row>
    <row r="94" spans="2:23" s="25" customFormat="1" x14ac:dyDescent="0.3">
      <c r="B94" s="112"/>
      <c r="C94" s="112"/>
      <c r="D94" s="112"/>
      <c r="E94" s="112"/>
      <c r="F94" s="112"/>
      <c r="G94" s="112"/>
      <c r="H94" s="112"/>
      <c r="I94" s="112"/>
      <c r="J94" s="112"/>
      <c r="K94" s="112"/>
      <c r="L94" s="112"/>
      <c r="M94" s="112"/>
      <c r="N94" s="112"/>
      <c r="O94" s="112"/>
      <c r="P94" s="112"/>
      <c r="Q94" s="112"/>
      <c r="R94" s="112"/>
      <c r="S94" s="112"/>
      <c r="T94" s="112"/>
      <c r="U94" s="112"/>
      <c r="V94" s="112"/>
      <c r="W94" s="112"/>
    </row>
    <row r="95" spans="2:23" s="25" customFormat="1" x14ac:dyDescent="0.3">
      <c r="B95" s="112"/>
      <c r="C95" s="112"/>
      <c r="D95" s="112"/>
      <c r="E95" s="112"/>
      <c r="F95" s="112"/>
      <c r="G95" s="112"/>
      <c r="H95" s="112"/>
      <c r="I95" s="112"/>
      <c r="J95" s="112"/>
      <c r="K95" s="112"/>
      <c r="L95" s="112"/>
      <c r="M95" s="112"/>
      <c r="N95" s="112"/>
      <c r="O95" s="112"/>
      <c r="P95" s="112"/>
      <c r="Q95" s="112"/>
      <c r="R95" s="112"/>
      <c r="S95" s="112"/>
      <c r="T95" s="112"/>
      <c r="U95" s="112"/>
      <c r="V95" s="112"/>
      <c r="W95" s="112"/>
    </row>
    <row r="96" spans="2:23" s="25" customFormat="1" x14ac:dyDescent="0.3">
      <c r="B96" s="112"/>
      <c r="C96" s="112"/>
      <c r="D96" s="112"/>
      <c r="E96" s="112"/>
      <c r="F96" s="112"/>
      <c r="G96" s="112"/>
      <c r="H96" s="112"/>
      <c r="I96" s="112"/>
      <c r="J96" s="112"/>
      <c r="K96" s="112"/>
      <c r="L96" s="112"/>
      <c r="M96" s="112"/>
      <c r="N96" s="112"/>
      <c r="O96" s="112"/>
      <c r="P96" s="112"/>
      <c r="Q96" s="112"/>
      <c r="R96" s="112"/>
      <c r="S96" s="112"/>
      <c r="T96" s="112"/>
      <c r="U96" s="112"/>
      <c r="V96" s="112"/>
      <c r="W96" s="112"/>
    </row>
    <row r="97" spans="2:23" s="25" customFormat="1" x14ac:dyDescent="0.3">
      <c r="B97" s="112"/>
      <c r="C97" s="112"/>
      <c r="D97" s="112"/>
      <c r="E97" s="112"/>
      <c r="F97" s="112"/>
      <c r="G97" s="112"/>
      <c r="H97" s="112"/>
      <c r="I97" s="112"/>
      <c r="J97" s="112"/>
      <c r="K97" s="112"/>
      <c r="L97" s="112"/>
      <c r="M97" s="112"/>
      <c r="N97" s="112"/>
      <c r="O97" s="112"/>
      <c r="P97" s="112"/>
      <c r="Q97" s="112"/>
      <c r="R97" s="112"/>
      <c r="S97" s="112"/>
      <c r="T97" s="112"/>
      <c r="U97" s="112"/>
      <c r="V97" s="112"/>
      <c r="W97" s="112"/>
    </row>
    <row r="98" spans="2:23" s="25" customFormat="1" x14ac:dyDescent="0.3">
      <c r="B98" s="112"/>
      <c r="C98" s="112"/>
      <c r="D98" s="112"/>
      <c r="E98" s="112"/>
      <c r="F98" s="112"/>
      <c r="G98" s="112"/>
      <c r="H98" s="112"/>
      <c r="I98" s="112"/>
      <c r="J98" s="112"/>
      <c r="K98" s="112"/>
      <c r="L98" s="112"/>
      <c r="M98" s="112"/>
      <c r="N98" s="112"/>
      <c r="O98" s="112"/>
      <c r="P98" s="112"/>
      <c r="Q98" s="112"/>
      <c r="R98" s="112"/>
      <c r="S98" s="112"/>
      <c r="T98" s="112"/>
      <c r="U98" s="112"/>
      <c r="V98" s="112"/>
      <c r="W98" s="112"/>
    </row>
    <row r="99" spans="2:23" s="25" customFormat="1" x14ac:dyDescent="0.3">
      <c r="B99" s="112"/>
      <c r="C99" s="112"/>
      <c r="D99" s="112"/>
      <c r="E99" s="112"/>
      <c r="F99" s="112"/>
      <c r="G99" s="112"/>
      <c r="H99" s="112"/>
      <c r="I99" s="112"/>
      <c r="J99" s="112"/>
      <c r="K99" s="112"/>
      <c r="L99" s="112"/>
      <c r="M99" s="112"/>
      <c r="N99" s="112"/>
      <c r="O99" s="112"/>
      <c r="P99" s="112"/>
      <c r="Q99" s="112"/>
      <c r="R99" s="112"/>
      <c r="S99" s="112"/>
      <c r="T99" s="112"/>
      <c r="U99" s="112"/>
      <c r="V99" s="112"/>
      <c r="W99" s="112"/>
    </row>
    <row r="100" spans="2:23" s="25" customFormat="1" x14ac:dyDescent="0.3">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2:23" s="25" customFormat="1" x14ac:dyDescent="0.3">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2:23" s="25" customFormat="1" x14ac:dyDescent="0.3">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row>
    <row r="103" spans="2:23" s="25" customFormat="1" x14ac:dyDescent="0.3">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row>
    <row r="104" spans="2:23" s="25" customFormat="1" x14ac:dyDescent="0.3">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row>
    <row r="105" spans="2:23" s="25" customFormat="1" x14ac:dyDescent="0.3">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row>
    <row r="106" spans="2:23" s="25" customFormat="1" x14ac:dyDescent="0.3">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row>
    <row r="107" spans="2:23" s="25" customFormat="1" x14ac:dyDescent="0.3">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row>
    <row r="108" spans="2:23" s="25" customFormat="1" x14ac:dyDescent="0.3">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row>
    <row r="109" spans="2:23" s="25" customFormat="1" x14ac:dyDescent="0.3">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row>
    <row r="110" spans="2:23" s="25" customFormat="1" x14ac:dyDescent="0.3">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3" s="25" customFormat="1" x14ac:dyDescent="0.3">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row>
    <row r="112" spans="2:23" s="25" customFormat="1" x14ac:dyDescent="0.3">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row>
    <row r="113" spans="2:23" s="25" customFormat="1" x14ac:dyDescent="0.3">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row>
    <row r="114" spans="2:23" s="25" customFormat="1" x14ac:dyDescent="0.3">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row>
    <row r="115" spans="2:23" s="25" customFormat="1" x14ac:dyDescent="0.3">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row>
    <row r="116" spans="2:23" s="25" customFormat="1" x14ac:dyDescent="0.3">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row>
    <row r="117" spans="2:23" s="25" customFormat="1" x14ac:dyDescent="0.3">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row>
    <row r="118" spans="2:23" s="25" customFormat="1" x14ac:dyDescent="0.3">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row>
    <row r="119" spans="2:23" s="25" customFormat="1" x14ac:dyDescent="0.3">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row>
    <row r="120" spans="2:23" s="25" customFormat="1" x14ac:dyDescent="0.3">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row>
    <row r="121" spans="2:23" s="25" customFormat="1" x14ac:dyDescent="0.3">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row>
    <row r="122" spans="2:23" s="25" customFormat="1" x14ac:dyDescent="0.3">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row>
    <row r="123" spans="2:23" s="25" customFormat="1" x14ac:dyDescent="0.3">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row>
    <row r="124" spans="2:23" s="25" customFormat="1" x14ac:dyDescent="0.3">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row>
    <row r="125" spans="2:23" s="25" customFormat="1" x14ac:dyDescent="0.3">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row>
    <row r="126" spans="2:23" s="25" customFormat="1" x14ac:dyDescent="0.3">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row>
    <row r="127" spans="2:23" s="25" customFormat="1" x14ac:dyDescent="0.3">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row>
    <row r="128" spans="2:23" s="25" customFormat="1" x14ac:dyDescent="0.3">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row>
    <row r="129" spans="2:23" s="25" customFormat="1" x14ac:dyDescent="0.3">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row>
    <row r="130" spans="2:23" s="25" customFormat="1" x14ac:dyDescent="0.3">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row>
    <row r="131" spans="2:23" s="25" customFormat="1" x14ac:dyDescent="0.3">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row>
    <row r="132" spans="2:23" s="25" customFormat="1" x14ac:dyDescent="0.3">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row>
    <row r="133" spans="2:23" s="25" customFormat="1" x14ac:dyDescent="0.3">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row>
    <row r="134" spans="2:23" s="25" customFormat="1" x14ac:dyDescent="0.3">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row>
    <row r="135" spans="2:23" s="25" customFormat="1" x14ac:dyDescent="0.3">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row>
    <row r="136" spans="2:23" s="25" customFormat="1" x14ac:dyDescent="0.3">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row>
    <row r="137" spans="2:23" s="25" customFormat="1" x14ac:dyDescent="0.3">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row>
    <row r="138" spans="2:23" s="25" customFormat="1" ht="29.25" customHeight="1" x14ac:dyDescent="0.3">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row>
    <row r="139" spans="2:23" s="25" customFormat="1" x14ac:dyDescent="0.3"/>
    <row r="140" spans="2:23" s="25" customFormat="1" x14ac:dyDescent="0.3"/>
    <row r="141" spans="2:23" s="25" customFormat="1" x14ac:dyDescent="0.3"/>
    <row r="142" spans="2:23" s="25" customFormat="1" x14ac:dyDescent="0.3"/>
    <row r="143" spans="2:23" s="25" customFormat="1" x14ac:dyDescent="0.3"/>
    <row r="144" spans="2:23" s="25" customFormat="1" x14ac:dyDescent="0.3"/>
    <row r="145" s="25" customFormat="1" x14ac:dyDescent="0.3"/>
    <row r="146" s="25" customFormat="1" x14ac:dyDescent="0.3"/>
    <row r="147" s="25" customFormat="1" x14ac:dyDescent="0.3"/>
    <row r="148" s="25" customFormat="1" x14ac:dyDescent="0.3"/>
    <row r="149" s="25" customFormat="1" x14ac:dyDescent="0.3"/>
    <row r="150" s="25" customFormat="1" x14ac:dyDescent="0.3"/>
    <row r="151" s="25" customFormat="1" x14ac:dyDescent="0.3"/>
    <row r="152" s="25" customFormat="1" x14ac:dyDescent="0.3"/>
    <row r="153" s="25" customFormat="1" x14ac:dyDescent="0.3"/>
    <row r="154" s="25" customFormat="1" x14ac:dyDescent="0.3"/>
    <row r="155" s="25" customFormat="1" x14ac:dyDescent="0.3"/>
    <row r="156" s="25" customFormat="1" x14ac:dyDescent="0.3"/>
    <row r="157" s="25" customFormat="1" x14ac:dyDescent="0.3"/>
    <row r="158" s="25" customFormat="1" x14ac:dyDescent="0.3"/>
    <row r="159" s="25" customFormat="1" x14ac:dyDescent="0.3"/>
    <row r="160" s="25" customFormat="1" x14ac:dyDescent="0.3"/>
    <row r="161" s="25" customFormat="1" x14ac:dyDescent="0.3"/>
    <row r="162" s="25" customFormat="1" x14ac:dyDescent="0.3"/>
    <row r="163" s="25" customFormat="1" x14ac:dyDescent="0.3"/>
    <row r="164" s="25" customFormat="1" x14ac:dyDescent="0.3"/>
    <row r="165" s="25" customFormat="1" x14ac:dyDescent="0.3"/>
    <row r="166" s="25" customFormat="1" x14ac:dyDescent="0.3"/>
    <row r="167" s="25" customFormat="1" x14ac:dyDescent="0.3"/>
    <row r="168" s="25" customFormat="1" x14ac:dyDescent="0.3"/>
    <row r="169" s="25" customFormat="1" x14ac:dyDescent="0.3"/>
    <row r="170" s="25" customFormat="1" x14ac:dyDescent="0.3"/>
    <row r="171" s="25" customFormat="1" x14ac:dyDescent="0.3"/>
    <row r="172" s="25" customFormat="1" x14ac:dyDescent="0.3"/>
    <row r="173" s="25" customFormat="1" x14ac:dyDescent="0.3"/>
    <row r="174" s="25" customFormat="1" x14ac:dyDescent="0.3"/>
    <row r="175" s="25" customFormat="1" x14ac:dyDescent="0.3"/>
    <row r="176" s="25" customFormat="1" x14ac:dyDescent="0.3"/>
    <row r="177" s="25" customFormat="1" x14ac:dyDescent="0.3"/>
    <row r="178" s="25" customFormat="1" x14ac:dyDescent="0.3"/>
    <row r="179" s="25" customFormat="1" x14ac:dyDescent="0.3"/>
    <row r="180" s="25" customFormat="1" x14ac:dyDescent="0.3"/>
    <row r="181" s="25" customFormat="1" x14ac:dyDescent="0.3"/>
    <row r="182" s="25" customFormat="1" x14ac:dyDescent="0.3"/>
    <row r="183" s="25" customFormat="1" x14ac:dyDescent="0.3"/>
    <row r="184" s="25" customFormat="1" x14ac:dyDescent="0.3"/>
    <row r="185" s="25" customFormat="1" x14ac:dyDescent="0.3"/>
    <row r="186" s="25" customFormat="1" x14ac:dyDescent="0.3"/>
    <row r="187" s="25" customFormat="1" x14ac:dyDescent="0.3"/>
    <row r="188" s="25" customFormat="1" x14ac:dyDescent="0.3"/>
    <row r="189" s="25" customFormat="1" x14ac:dyDescent="0.3"/>
    <row r="190" s="25" customFormat="1" x14ac:dyDescent="0.3"/>
    <row r="191" s="25" customFormat="1" x14ac:dyDescent="0.3"/>
    <row r="192" s="25" customFormat="1" x14ac:dyDescent="0.3"/>
    <row r="193" s="25" customFormat="1" x14ac:dyDescent="0.3"/>
    <row r="194" s="25" customFormat="1" x14ac:dyDescent="0.3"/>
    <row r="195" s="25" customFormat="1" x14ac:dyDescent="0.3"/>
    <row r="196" s="25" customFormat="1" x14ac:dyDescent="0.3"/>
    <row r="197" s="25" customFormat="1" x14ac:dyDescent="0.3"/>
    <row r="198" s="25" customFormat="1" x14ac:dyDescent="0.3"/>
    <row r="199" s="25" customFormat="1" x14ac:dyDescent="0.3"/>
    <row r="200" s="25" customFormat="1" x14ac:dyDescent="0.3"/>
    <row r="201" s="25" customFormat="1" x14ac:dyDescent="0.3"/>
    <row r="202" s="25" customFormat="1" x14ac:dyDescent="0.3"/>
    <row r="203" s="25" customFormat="1" x14ac:dyDescent="0.3"/>
    <row r="204" s="25" customFormat="1" x14ac:dyDescent="0.3"/>
    <row r="205" s="25" customFormat="1" x14ac:dyDescent="0.3"/>
    <row r="206" s="25" customFormat="1" x14ac:dyDescent="0.3"/>
    <row r="207" s="25" customFormat="1" x14ac:dyDescent="0.3"/>
    <row r="208" s="25" customFormat="1" x14ac:dyDescent="0.3"/>
    <row r="209" s="25" customFormat="1" x14ac:dyDescent="0.3"/>
    <row r="210" s="25" customFormat="1" x14ac:dyDescent="0.3"/>
    <row r="211" s="25" customFormat="1" x14ac:dyDescent="0.3"/>
    <row r="212" s="25" customFormat="1" x14ac:dyDescent="0.3"/>
    <row r="213" s="25" customFormat="1" x14ac:dyDescent="0.3"/>
    <row r="214" s="25" customFormat="1" x14ac:dyDescent="0.3"/>
    <row r="215" s="25" customFormat="1" x14ac:dyDescent="0.3"/>
    <row r="216" s="25" customFormat="1" x14ac:dyDescent="0.3"/>
    <row r="217" s="25" customFormat="1" x14ac:dyDescent="0.3"/>
    <row r="218" s="25" customFormat="1" x14ac:dyDescent="0.3"/>
    <row r="219" s="25" customFormat="1" x14ac:dyDescent="0.3"/>
    <row r="220" s="25" customFormat="1" x14ac:dyDescent="0.3"/>
    <row r="221" s="25" customFormat="1" x14ac:dyDescent="0.3"/>
    <row r="222" s="25" customFormat="1" x14ac:dyDescent="0.3"/>
    <row r="223" s="25" customFormat="1" x14ac:dyDescent="0.3"/>
    <row r="224" s="25" customFormat="1" x14ac:dyDescent="0.3"/>
    <row r="225" s="25" customFormat="1" x14ac:dyDescent="0.3"/>
    <row r="226" s="25" customFormat="1" x14ac:dyDescent="0.3"/>
    <row r="227" s="25" customFormat="1" x14ac:dyDescent="0.3"/>
    <row r="228" s="25" customFormat="1" x14ac:dyDescent="0.3"/>
    <row r="229" s="25" customFormat="1" x14ac:dyDescent="0.3"/>
    <row r="230" s="25" customFormat="1" x14ac:dyDescent="0.3"/>
    <row r="231" s="25" customFormat="1" x14ac:dyDescent="0.3"/>
    <row r="232" s="25" customFormat="1" x14ac:dyDescent="0.3"/>
    <row r="233" s="25" customFormat="1" x14ac:dyDescent="0.3"/>
    <row r="234" s="25" customFormat="1" x14ac:dyDescent="0.3"/>
    <row r="235" s="25" customFormat="1" x14ac:dyDescent="0.3"/>
    <row r="236" s="25" customFormat="1" x14ac:dyDescent="0.3"/>
    <row r="237" s="25" customFormat="1" x14ac:dyDescent="0.3"/>
    <row r="238" s="25" customFormat="1" x14ac:dyDescent="0.3"/>
    <row r="239" s="25" customFormat="1" x14ac:dyDescent="0.3"/>
    <row r="240" s="25" customFormat="1" x14ac:dyDescent="0.3"/>
    <row r="241" s="25" customFormat="1" x14ac:dyDescent="0.3"/>
    <row r="242" s="25" customFormat="1" x14ac:dyDescent="0.3"/>
    <row r="243" s="25" customFormat="1" x14ac:dyDescent="0.3"/>
    <row r="244" s="25" customFormat="1" x14ac:dyDescent="0.3"/>
    <row r="245" s="25" customFormat="1" x14ac:dyDescent="0.3"/>
    <row r="246" s="25" customFormat="1" x14ac:dyDescent="0.3"/>
    <row r="247" s="25" customFormat="1" x14ac:dyDescent="0.3"/>
    <row r="248" s="25" customFormat="1" x14ac:dyDescent="0.3"/>
    <row r="249" s="25" customFormat="1" x14ac:dyDescent="0.3"/>
    <row r="250" s="25" customFormat="1" x14ac:dyDescent="0.3"/>
    <row r="251" s="25" customFormat="1" x14ac:dyDescent="0.3"/>
    <row r="252" s="25" customFormat="1" x14ac:dyDescent="0.3"/>
    <row r="253" s="25" customFormat="1" x14ac:dyDescent="0.3"/>
    <row r="254" s="25" customFormat="1" x14ac:dyDescent="0.3"/>
    <row r="255" s="25" customFormat="1" x14ac:dyDescent="0.3"/>
    <row r="256" s="25" customFormat="1" x14ac:dyDescent="0.3"/>
    <row r="257" s="25" customFormat="1" x14ac:dyDescent="0.3"/>
    <row r="258" s="25" customFormat="1" x14ac:dyDescent="0.3"/>
    <row r="259" s="25" customFormat="1" x14ac:dyDescent="0.3"/>
    <row r="260" s="25" customFormat="1" x14ac:dyDescent="0.3"/>
    <row r="261" s="25" customFormat="1" x14ac:dyDescent="0.3"/>
    <row r="262" s="25" customFormat="1" x14ac:dyDescent="0.3"/>
    <row r="263" s="25" customFormat="1" x14ac:dyDescent="0.3"/>
    <row r="264" s="25" customFormat="1" x14ac:dyDescent="0.3"/>
    <row r="265" s="25" customFormat="1" x14ac:dyDescent="0.3"/>
    <row r="266" s="25" customFormat="1" x14ac:dyDescent="0.3"/>
    <row r="267" s="25" customFormat="1" x14ac:dyDescent="0.3"/>
    <row r="268" s="25" customFormat="1" x14ac:dyDescent="0.3"/>
    <row r="269" s="25" customFormat="1" x14ac:dyDescent="0.3"/>
    <row r="270" s="25" customFormat="1" x14ac:dyDescent="0.3"/>
    <row r="271" s="25" customFormat="1" x14ac:dyDescent="0.3"/>
    <row r="272" s="25" customFormat="1" x14ac:dyDescent="0.3"/>
    <row r="273" s="25" customFormat="1" x14ac:dyDescent="0.3"/>
    <row r="274" s="25" customFormat="1" x14ac:dyDescent="0.3"/>
    <row r="275" s="25" customFormat="1" x14ac:dyDescent="0.3"/>
    <row r="276" s="25" customFormat="1" x14ac:dyDescent="0.3"/>
    <row r="277" s="25" customFormat="1" x14ac:dyDescent="0.3"/>
    <row r="278" s="25" customFormat="1" x14ac:dyDescent="0.3"/>
    <row r="279" s="25" customFormat="1" x14ac:dyDescent="0.3"/>
    <row r="280" s="25" customFormat="1" x14ac:dyDescent="0.3"/>
    <row r="281" s="25" customFormat="1" x14ac:dyDescent="0.3"/>
    <row r="282" s="25" customFormat="1" x14ac:dyDescent="0.3"/>
    <row r="283" s="25" customFormat="1" x14ac:dyDescent="0.3"/>
    <row r="284" s="25" customFormat="1" x14ac:dyDescent="0.3"/>
    <row r="285" s="25" customFormat="1" x14ac:dyDescent="0.3"/>
    <row r="286" s="25" customFormat="1" x14ac:dyDescent="0.3"/>
    <row r="287" s="25" customFormat="1" x14ac:dyDescent="0.3"/>
    <row r="288" s="25" customFormat="1" x14ac:dyDescent="0.3"/>
    <row r="289" s="25" customFormat="1" x14ac:dyDescent="0.3"/>
    <row r="290" s="25" customFormat="1" x14ac:dyDescent="0.3"/>
    <row r="291" s="25" customFormat="1" x14ac:dyDescent="0.3"/>
    <row r="292" s="25" customFormat="1" x14ac:dyDescent="0.3"/>
    <row r="293" s="25" customFormat="1" x14ac:dyDescent="0.3"/>
    <row r="294" s="25" customFormat="1" x14ac:dyDescent="0.3"/>
    <row r="295" s="25" customFormat="1" x14ac:dyDescent="0.3"/>
    <row r="296" s="25" customFormat="1" x14ac:dyDescent="0.3"/>
    <row r="297" s="25" customFormat="1" x14ac:dyDescent="0.3"/>
    <row r="298" s="25" customFormat="1" x14ac:dyDescent="0.3"/>
    <row r="299" s="25" customFormat="1" x14ac:dyDescent="0.3"/>
    <row r="300" s="25" customFormat="1" x14ac:dyDescent="0.3"/>
    <row r="301" s="25" customFormat="1" x14ac:dyDescent="0.3"/>
    <row r="302" s="25" customFormat="1" x14ac:dyDescent="0.3"/>
    <row r="303" s="25" customFormat="1" x14ac:dyDescent="0.3"/>
    <row r="304" s="25" customFormat="1" x14ac:dyDescent="0.3"/>
    <row r="305" s="25" customFormat="1" x14ac:dyDescent="0.3"/>
    <row r="306" s="25" customFormat="1" x14ac:dyDescent="0.3"/>
    <row r="307" s="25" customFormat="1" x14ac:dyDescent="0.3"/>
    <row r="308" s="25" customFormat="1" x14ac:dyDescent="0.3"/>
    <row r="309" s="25" customFormat="1" x14ac:dyDescent="0.3"/>
    <row r="310" s="25" customFormat="1" x14ac:dyDescent="0.3"/>
    <row r="311" s="25" customFormat="1" x14ac:dyDescent="0.3"/>
    <row r="312" s="25" customFormat="1" x14ac:dyDescent="0.3"/>
    <row r="313" s="25" customFormat="1" x14ac:dyDescent="0.3"/>
    <row r="314" s="25" customFormat="1" x14ac:dyDescent="0.3"/>
    <row r="315" s="25" customFormat="1" x14ac:dyDescent="0.3"/>
    <row r="316" s="25" customFormat="1" x14ac:dyDescent="0.3"/>
    <row r="317" s="25" customFormat="1" x14ac:dyDescent="0.3"/>
    <row r="318" s="25" customFormat="1" x14ac:dyDescent="0.3"/>
    <row r="319" s="25" customFormat="1" x14ac:dyDescent="0.3"/>
    <row r="320" s="25" customFormat="1" x14ac:dyDescent="0.3"/>
    <row r="321" s="25" customFormat="1" x14ac:dyDescent="0.3"/>
    <row r="322" s="25" customFormat="1" x14ac:dyDescent="0.3"/>
    <row r="323" s="25" customFormat="1" x14ac:dyDescent="0.3"/>
    <row r="324" s="25" customFormat="1" x14ac:dyDescent="0.3"/>
    <row r="325" s="25" customFormat="1" x14ac:dyDescent="0.3"/>
    <row r="326" s="25" customFormat="1" x14ac:dyDescent="0.3"/>
    <row r="327" s="25" customFormat="1" x14ac:dyDescent="0.3"/>
    <row r="328" s="25" customFormat="1" x14ac:dyDescent="0.3"/>
    <row r="329" s="25" customFormat="1" x14ac:dyDescent="0.3"/>
    <row r="330" s="25" customFormat="1" x14ac:dyDescent="0.3"/>
    <row r="331" s="25" customFormat="1" x14ac:dyDescent="0.3"/>
    <row r="332" s="25" customFormat="1" x14ac:dyDescent="0.3"/>
    <row r="333" s="25" customFormat="1" x14ac:dyDescent="0.3"/>
    <row r="334" s="25" customFormat="1" x14ac:dyDescent="0.3"/>
    <row r="335" s="25" customFormat="1" x14ac:dyDescent="0.3"/>
    <row r="336" s="25" customFormat="1" x14ac:dyDescent="0.3"/>
    <row r="337" s="25" customFormat="1" x14ac:dyDescent="0.3"/>
    <row r="338" s="25" customFormat="1" x14ac:dyDescent="0.3"/>
    <row r="339" s="25" customFormat="1" x14ac:dyDescent="0.3"/>
    <row r="340" s="25" customFormat="1" x14ac:dyDescent="0.3"/>
    <row r="341" s="25" customFormat="1" x14ac:dyDescent="0.3"/>
    <row r="342" s="25" customFormat="1" x14ac:dyDescent="0.3"/>
    <row r="343" s="25" customFormat="1" x14ac:dyDescent="0.3"/>
    <row r="344" s="25" customFormat="1" x14ac:dyDescent="0.3"/>
    <row r="345" s="25" customFormat="1" x14ac:dyDescent="0.3"/>
    <row r="346" s="25" customFormat="1" x14ac:dyDescent="0.3"/>
    <row r="347" s="25" customFormat="1" x14ac:dyDescent="0.3"/>
    <row r="348" s="25" customFormat="1" x14ac:dyDescent="0.3"/>
    <row r="349" s="25" customFormat="1" x14ac:dyDescent="0.3"/>
    <row r="350" s="25" customFormat="1" x14ac:dyDescent="0.3"/>
    <row r="351" s="25" customFormat="1" x14ac:dyDescent="0.3"/>
    <row r="352" s="25" customFormat="1" x14ac:dyDescent="0.3"/>
    <row r="353" s="25" customFormat="1" x14ac:dyDescent="0.3"/>
    <row r="354" s="25" customFormat="1" x14ac:dyDescent="0.3"/>
    <row r="355" s="25" customFormat="1" x14ac:dyDescent="0.3"/>
    <row r="356" s="25" customFormat="1" x14ac:dyDescent="0.3"/>
    <row r="357" s="25" customFormat="1" x14ac:dyDescent="0.3"/>
    <row r="358" s="25" customFormat="1" x14ac:dyDescent="0.3"/>
    <row r="359" s="25" customFormat="1" x14ac:dyDescent="0.3"/>
    <row r="360" s="25" customFormat="1" x14ac:dyDescent="0.3"/>
    <row r="361" s="25" customFormat="1" x14ac:dyDescent="0.3"/>
    <row r="362" s="25" customFormat="1" x14ac:dyDescent="0.3"/>
    <row r="363" s="25" customFormat="1" x14ac:dyDescent="0.3"/>
    <row r="364" s="25" customFormat="1" x14ac:dyDescent="0.3"/>
    <row r="365" s="25" customFormat="1" x14ac:dyDescent="0.3"/>
    <row r="366" s="25" customFormat="1" x14ac:dyDescent="0.3"/>
    <row r="367" s="25" customFormat="1" x14ac:dyDescent="0.3"/>
    <row r="368" s="25" customFormat="1" x14ac:dyDescent="0.3"/>
    <row r="369" s="25" customFormat="1" x14ac:dyDescent="0.3"/>
    <row r="370" s="25" customFormat="1" x14ac:dyDescent="0.3"/>
    <row r="371" s="25" customFormat="1" x14ac:dyDescent="0.3"/>
    <row r="372" s="25" customFormat="1" x14ac:dyDescent="0.3"/>
    <row r="373" s="25" customFormat="1" x14ac:dyDescent="0.3"/>
    <row r="374" s="25" customFormat="1" x14ac:dyDescent="0.3"/>
    <row r="375" s="25" customFormat="1" x14ac:dyDescent="0.3"/>
    <row r="376" s="25" customFormat="1" x14ac:dyDescent="0.3"/>
    <row r="377" s="25" customFormat="1" x14ac:dyDescent="0.3"/>
    <row r="378" s="25" customFormat="1" x14ac:dyDescent="0.3"/>
    <row r="379" s="25" customFormat="1" x14ac:dyDescent="0.3"/>
    <row r="380" s="25" customFormat="1" x14ac:dyDescent="0.3"/>
    <row r="381" s="25" customFormat="1" x14ac:dyDescent="0.3"/>
    <row r="382" s="25" customFormat="1" x14ac:dyDescent="0.3"/>
    <row r="383" s="25" customFormat="1" x14ac:dyDescent="0.3"/>
    <row r="384" s="25" customFormat="1" x14ac:dyDescent="0.3"/>
    <row r="385" s="25" customFormat="1" x14ac:dyDescent="0.3"/>
    <row r="386" s="25" customFormat="1" x14ac:dyDescent="0.3"/>
    <row r="387" s="25" customFormat="1" x14ac:dyDescent="0.3"/>
    <row r="388" s="25" customFormat="1" x14ac:dyDescent="0.3"/>
    <row r="389" s="25" customFormat="1" x14ac:dyDescent="0.3"/>
    <row r="390" s="25" customFormat="1" x14ac:dyDescent="0.3"/>
    <row r="391" s="25" customFormat="1" x14ac:dyDescent="0.3"/>
    <row r="392" s="25" customFormat="1" x14ac:dyDescent="0.3"/>
    <row r="393" s="25" customFormat="1" x14ac:dyDescent="0.3"/>
    <row r="394" s="25" customFormat="1" x14ac:dyDescent="0.3"/>
    <row r="395" s="25" customFormat="1" x14ac:dyDescent="0.3"/>
    <row r="396" s="25" customFormat="1" x14ac:dyDescent="0.3"/>
    <row r="397" s="25" customFormat="1" x14ac:dyDescent="0.3"/>
    <row r="398" s="25" customFormat="1" x14ac:dyDescent="0.3"/>
    <row r="399" s="25" customFormat="1" x14ac:dyDescent="0.3"/>
    <row r="400" s="25" customFormat="1" x14ac:dyDescent="0.3"/>
    <row r="401" s="25" customFormat="1" x14ac:dyDescent="0.3"/>
    <row r="402" s="25" customFormat="1" x14ac:dyDescent="0.3"/>
    <row r="403" s="25" customFormat="1" x14ac:dyDescent="0.3"/>
    <row r="404" s="25" customFormat="1" x14ac:dyDescent="0.3"/>
    <row r="405" s="25" customFormat="1" x14ac:dyDescent="0.3"/>
    <row r="406" s="25" customFormat="1" x14ac:dyDescent="0.3"/>
    <row r="407" s="25" customFormat="1" x14ac:dyDescent="0.3"/>
    <row r="408" s="25" customFormat="1" x14ac:dyDescent="0.3"/>
    <row r="409" s="25" customFormat="1" x14ac:dyDescent="0.3"/>
    <row r="410" s="25" customFormat="1" x14ac:dyDescent="0.3"/>
    <row r="411" s="25" customFormat="1" x14ac:dyDescent="0.3"/>
    <row r="412" s="25" customFormat="1" x14ac:dyDescent="0.3"/>
    <row r="413" s="25" customFormat="1" x14ac:dyDescent="0.3"/>
    <row r="414" s="25" customFormat="1" x14ac:dyDescent="0.3"/>
    <row r="415" s="25" customFormat="1" x14ac:dyDescent="0.3"/>
    <row r="416" s="25" customFormat="1" x14ac:dyDescent="0.3"/>
    <row r="417" s="25" customFormat="1" x14ac:dyDescent="0.3"/>
    <row r="418" s="25" customFormat="1" x14ac:dyDescent="0.3"/>
    <row r="419" s="25" customFormat="1" x14ac:dyDescent="0.3"/>
    <row r="420" s="25" customFormat="1" x14ac:dyDescent="0.3"/>
    <row r="421" s="25" customFormat="1" x14ac:dyDescent="0.3"/>
    <row r="422" s="25" customFormat="1" x14ac:dyDescent="0.3"/>
    <row r="423" s="25" customFormat="1" x14ac:dyDescent="0.3"/>
    <row r="424" s="25" customFormat="1" x14ac:dyDescent="0.3"/>
    <row r="425" s="25" customFormat="1" x14ac:dyDescent="0.3"/>
    <row r="426" s="25" customFormat="1" x14ac:dyDescent="0.3"/>
    <row r="427" s="25" customFormat="1" x14ac:dyDescent="0.3"/>
    <row r="428" s="25" customFormat="1" x14ac:dyDescent="0.3"/>
    <row r="429" s="25" customFormat="1" x14ac:dyDescent="0.3"/>
    <row r="430" s="25" customFormat="1" x14ac:dyDescent="0.3"/>
    <row r="431" s="25" customFormat="1" x14ac:dyDescent="0.3"/>
    <row r="432" s="25" customFormat="1" x14ac:dyDescent="0.3"/>
    <row r="433" s="25" customFormat="1" x14ac:dyDescent="0.3"/>
    <row r="434" s="25" customFormat="1" x14ac:dyDescent="0.3"/>
    <row r="435" s="25" customFormat="1" x14ac:dyDescent="0.3"/>
    <row r="436" s="25" customFormat="1" x14ac:dyDescent="0.3"/>
    <row r="437" s="25" customFormat="1" x14ac:dyDescent="0.3"/>
    <row r="438" s="25" customFormat="1" x14ac:dyDescent="0.3"/>
    <row r="439" s="25" customFormat="1" x14ac:dyDescent="0.3"/>
    <row r="440" s="25" customFormat="1" x14ac:dyDescent="0.3"/>
    <row r="441" s="25" customFormat="1" x14ac:dyDescent="0.3"/>
    <row r="442" s="25" customFormat="1" x14ac:dyDescent="0.3"/>
    <row r="443" s="25" customFormat="1" x14ac:dyDescent="0.3"/>
    <row r="444" s="25" customFormat="1" x14ac:dyDescent="0.3"/>
    <row r="445" s="25" customFormat="1" x14ac:dyDescent="0.3"/>
    <row r="446" s="25" customFormat="1" x14ac:dyDescent="0.3"/>
    <row r="447" s="25" customFormat="1" x14ac:dyDescent="0.3"/>
    <row r="448" s="25" customFormat="1" x14ac:dyDescent="0.3"/>
    <row r="449" s="25" customFormat="1" x14ac:dyDescent="0.3"/>
    <row r="450" s="25" customFormat="1" x14ac:dyDescent="0.3"/>
    <row r="451" s="25" customFormat="1" x14ac:dyDescent="0.3"/>
    <row r="452" s="25" customFormat="1" x14ac:dyDescent="0.3"/>
    <row r="453" s="25" customFormat="1" x14ac:dyDescent="0.3"/>
    <row r="454" s="25" customFormat="1" x14ac:dyDescent="0.3"/>
    <row r="455" s="25" customFormat="1" x14ac:dyDescent="0.3"/>
    <row r="456" s="25" customFormat="1" x14ac:dyDescent="0.3"/>
    <row r="457" s="25" customFormat="1" x14ac:dyDescent="0.3"/>
    <row r="458" s="25" customFormat="1" x14ac:dyDescent="0.3"/>
    <row r="459" s="25" customFormat="1" x14ac:dyDescent="0.3"/>
    <row r="460" s="25" customFormat="1" x14ac:dyDescent="0.3"/>
    <row r="461" s="25" customFormat="1" x14ac:dyDescent="0.3"/>
    <row r="462" s="25" customFormat="1" x14ac:dyDescent="0.3"/>
    <row r="463" s="25" customFormat="1" x14ac:dyDescent="0.3"/>
    <row r="464" s="25" customFormat="1" x14ac:dyDescent="0.3"/>
    <row r="465" s="25" customFormat="1" x14ac:dyDescent="0.3"/>
    <row r="466" s="25" customFormat="1" x14ac:dyDescent="0.3"/>
    <row r="467" s="25" customFormat="1" x14ac:dyDescent="0.3"/>
    <row r="468" s="25" customFormat="1" x14ac:dyDescent="0.3"/>
    <row r="469" s="25" customFormat="1" x14ac:dyDescent="0.3"/>
    <row r="470" s="25" customFormat="1" x14ac:dyDescent="0.3"/>
    <row r="471" s="25" customFormat="1" x14ac:dyDescent="0.3"/>
    <row r="472" s="25" customFormat="1" x14ac:dyDescent="0.3"/>
    <row r="473" s="25" customFormat="1" x14ac:dyDescent="0.3"/>
    <row r="474" s="25" customFormat="1" x14ac:dyDescent="0.3"/>
    <row r="475" s="25" customFormat="1" x14ac:dyDescent="0.3"/>
    <row r="476" s="25" customFormat="1" x14ac:dyDescent="0.3"/>
    <row r="477" s="25" customFormat="1" x14ac:dyDescent="0.3"/>
    <row r="478" s="25" customFormat="1" x14ac:dyDescent="0.3"/>
    <row r="479" s="25" customFormat="1" x14ac:dyDescent="0.3"/>
    <row r="480" s="25" customFormat="1" x14ac:dyDescent="0.3"/>
    <row r="481" s="25" customFormat="1" x14ac:dyDescent="0.3"/>
    <row r="482" s="25" customFormat="1" x14ac:dyDescent="0.3"/>
    <row r="483" s="25" customFormat="1" x14ac:dyDescent="0.3"/>
    <row r="484" s="25" customFormat="1" x14ac:dyDescent="0.3"/>
    <row r="485" s="25" customFormat="1" x14ac:dyDescent="0.3"/>
    <row r="486" s="25" customFormat="1" x14ac:dyDescent="0.3"/>
    <row r="487" s="25" customFormat="1" x14ac:dyDescent="0.3"/>
    <row r="488" s="25" customFormat="1" x14ac:dyDescent="0.3"/>
    <row r="489" s="25" customFormat="1" x14ac:dyDescent="0.3"/>
    <row r="490" s="25" customFormat="1" x14ac:dyDescent="0.3"/>
    <row r="491" s="25" customFormat="1" x14ac:dyDescent="0.3"/>
    <row r="492" s="25" customFormat="1" x14ac:dyDescent="0.3"/>
    <row r="493" s="25" customFormat="1" x14ac:dyDescent="0.3"/>
    <row r="494" s="25" customFormat="1" x14ac:dyDescent="0.3"/>
    <row r="495" s="25" customFormat="1" x14ac:dyDescent="0.3"/>
    <row r="496" s="25" customFormat="1" x14ac:dyDescent="0.3"/>
    <row r="497" s="25" customFormat="1" x14ac:dyDescent="0.3"/>
    <row r="498" s="25" customFormat="1" x14ac:dyDescent="0.3"/>
    <row r="499" s="25" customFormat="1" x14ac:dyDescent="0.3"/>
    <row r="500" s="25" customFormat="1" x14ac:dyDescent="0.3"/>
    <row r="501" s="25" customFormat="1" x14ac:dyDescent="0.3"/>
    <row r="502" s="25" customFormat="1" x14ac:dyDescent="0.3"/>
    <row r="503" s="25" customFormat="1" x14ac:dyDescent="0.3"/>
    <row r="504" s="25" customFormat="1" x14ac:dyDescent="0.3"/>
    <row r="505" s="25" customFormat="1" x14ac:dyDescent="0.3"/>
    <row r="506" s="25" customFormat="1" x14ac:dyDescent="0.3"/>
    <row r="507" s="25" customFormat="1" x14ac:dyDescent="0.3"/>
    <row r="508" s="25" customFormat="1" x14ac:dyDescent="0.3"/>
    <row r="509" s="25" customFormat="1" x14ac:dyDescent="0.3"/>
    <row r="510" s="25" customFormat="1" x14ac:dyDescent="0.3"/>
    <row r="511" s="25" customFormat="1" x14ac:dyDescent="0.3"/>
    <row r="512" s="25" customFormat="1" x14ac:dyDescent="0.3"/>
    <row r="513" s="25" customFormat="1" x14ac:dyDescent="0.3"/>
    <row r="514" s="25" customFormat="1" x14ac:dyDescent="0.3"/>
    <row r="515" s="25" customFormat="1" x14ac:dyDescent="0.3"/>
    <row r="516" s="25" customFormat="1" x14ac:dyDescent="0.3"/>
    <row r="517" s="25" customFormat="1" x14ac:dyDescent="0.3"/>
    <row r="518" s="25" customFormat="1" x14ac:dyDescent="0.3"/>
    <row r="519" s="25" customFormat="1" x14ac:dyDescent="0.3"/>
    <row r="520" s="25" customFormat="1" x14ac:dyDescent="0.3"/>
    <row r="521" s="25" customFormat="1" x14ac:dyDescent="0.3"/>
    <row r="522" s="25" customFormat="1" x14ac:dyDescent="0.3"/>
    <row r="523" s="25" customFormat="1" x14ac:dyDescent="0.3"/>
    <row r="524" s="25" customFormat="1" x14ac:dyDescent="0.3"/>
    <row r="525" s="25" customFormat="1" x14ac:dyDescent="0.3"/>
    <row r="526" s="25" customFormat="1" x14ac:dyDescent="0.3"/>
    <row r="527" s="25" customFormat="1" x14ac:dyDescent="0.3"/>
    <row r="528" s="25" customFormat="1" x14ac:dyDescent="0.3"/>
    <row r="529" s="25" customFormat="1" x14ac:dyDescent="0.3"/>
    <row r="530" s="25" customFormat="1" x14ac:dyDescent="0.3"/>
    <row r="531" s="25" customFormat="1" x14ac:dyDescent="0.3"/>
    <row r="532" s="25" customFormat="1" x14ac:dyDescent="0.3"/>
    <row r="533" s="25" customFormat="1" x14ac:dyDescent="0.3"/>
    <row r="534" s="25" customFormat="1" x14ac:dyDescent="0.3"/>
    <row r="535" s="25" customFormat="1" x14ac:dyDescent="0.3"/>
    <row r="536" s="25" customFormat="1" x14ac:dyDescent="0.3"/>
    <row r="537" s="25" customFormat="1" x14ac:dyDescent="0.3"/>
    <row r="538" s="25" customFormat="1" x14ac:dyDescent="0.3"/>
    <row r="539" s="25" customFormat="1" x14ac:dyDescent="0.3"/>
    <row r="540" s="25" customFormat="1" x14ac:dyDescent="0.3"/>
    <row r="541" s="25" customFormat="1" x14ac:dyDescent="0.3"/>
    <row r="542" s="25" customFormat="1" x14ac:dyDescent="0.3"/>
    <row r="543" s="25" customFormat="1" x14ac:dyDescent="0.3"/>
    <row r="544" s="25" customFormat="1" x14ac:dyDescent="0.3"/>
    <row r="545" s="25" customFormat="1" x14ac:dyDescent="0.3"/>
    <row r="546" s="25" customFormat="1" x14ac:dyDescent="0.3"/>
    <row r="547" s="25" customFormat="1" x14ac:dyDescent="0.3"/>
    <row r="548" s="25" customFormat="1" x14ac:dyDescent="0.3"/>
    <row r="549" s="25" customFormat="1" x14ac:dyDescent="0.3"/>
    <row r="550" s="25" customFormat="1" x14ac:dyDescent="0.3"/>
    <row r="551" s="25" customFormat="1" x14ac:dyDescent="0.3"/>
    <row r="552" s="25" customFormat="1" x14ac:dyDescent="0.3"/>
    <row r="553" s="25" customFormat="1" x14ac:dyDescent="0.3"/>
    <row r="554" s="25" customFormat="1" x14ac:dyDescent="0.3"/>
    <row r="555" s="25" customFormat="1" x14ac:dyDescent="0.3"/>
    <row r="556" s="25" customFormat="1" x14ac:dyDescent="0.3"/>
    <row r="557" s="25" customFormat="1" x14ac:dyDescent="0.3"/>
    <row r="558" s="25" customFormat="1" x14ac:dyDescent="0.3"/>
    <row r="559" s="25" customFormat="1" x14ac:dyDescent="0.3"/>
    <row r="560" s="25" customFormat="1" x14ac:dyDescent="0.3"/>
    <row r="561" s="25" customFormat="1" x14ac:dyDescent="0.3"/>
    <row r="562" s="25" customFormat="1" x14ac:dyDescent="0.3"/>
    <row r="563" s="25" customFormat="1" x14ac:dyDescent="0.3"/>
    <row r="564" s="25" customFormat="1" x14ac:dyDescent="0.3"/>
    <row r="565" s="25" customFormat="1" x14ac:dyDescent="0.3"/>
    <row r="566" s="25" customFormat="1" x14ac:dyDescent="0.3"/>
    <row r="567" s="25" customFormat="1" x14ac:dyDescent="0.3"/>
    <row r="568" s="25" customFormat="1" x14ac:dyDescent="0.3"/>
    <row r="569" s="25" customFormat="1" x14ac:dyDescent="0.3"/>
    <row r="570" s="25" customFormat="1" x14ac:dyDescent="0.3"/>
    <row r="571" s="25" customFormat="1" x14ac:dyDescent="0.3"/>
    <row r="572" s="25" customFormat="1" x14ac:dyDescent="0.3"/>
    <row r="573" s="25" customFormat="1" x14ac:dyDescent="0.3"/>
    <row r="574" s="25" customFormat="1" x14ac:dyDescent="0.3"/>
    <row r="575" s="25" customFormat="1" x14ac:dyDescent="0.3"/>
    <row r="576" s="25" customFormat="1" x14ac:dyDescent="0.3"/>
    <row r="577" s="25" customFormat="1" x14ac:dyDescent="0.3"/>
    <row r="578" s="25" customFormat="1" x14ac:dyDescent="0.3"/>
    <row r="579" s="25" customFormat="1" x14ac:dyDescent="0.3"/>
    <row r="580" s="25" customFormat="1" x14ac:dyDescent="0.3"/>
    <row r="581" s="25" customFormat="1" x14ac:dyDescent="0.3"/>
    <row r="582" s="25" customFormat="1" x14ac:dyDescent="0.3"/>
    <row r="583" s="25" customFormat="1" x14ac:dyDescent="0.3"/>
    <row r="584" s="25" customFormat="1" x14ac:dyDescent="0.3"/>
    <row r="585" s="25" customFormat="1" x14ac:dyDescent="0.3"/>
    <row r="586" s="25" customFormat="1" x14ac:dyDescent="0.3"/>
    <row r="587" s="25" customFormat="1" x14ac:dyDescent="0.3"/>
    <row r="588" s="25" customFormat="1" x14ac:dyDescent="0.3"/>
    <row r="589" s="25" customFormat="1" x14ac:dyDescent="0.3"/>
    <row r="590" s="25" customFormat="1" x14ac:dyDescent="0.3"/>
    <row r="591" s="25" customFormat="1" x14ac:dyDescent="0.3"/>
    <row r="592" s="25" customFormat="1" x14ac:dyDescent="0.3"/>
    <row r="593" s="25" customFormat="1" x14ac:dyDescent="0.3"/>
    <row r="594" s="25" customFormat="1" x14ac:dyDescent="0.3"/>
    <row r="595" s="25" customFormat="1" x14ac:dyDescent="0.3"/>
    <row r="596" s="25" customFormat="1" x14ac:dyDescent="0.3"/>
    <row r="597" s="25" customFormat="1" x14ac:dyDescent="0.3"/>
    <row r="598" s="25" customFormat="1" x14ac:dyDescent="0.3"/>
    <row r="599" s="25" customFormat="1" x14ac:dyDescent="0.3"/>
    <row r="600" s="25" customFormat="1" x14ac:dyDescent="0.3"/>
    <row r="601" s="25" customFormat="1" x14ac:dyDescent="0.3"/>
    <row r="602" s="25" customFormat="1" x14ac:dyDescent="0.3"/>
    <row r="603" s="25" customFormat="1" x14ac:dyDescent="0.3"/>
    <row r="604" s="25" customFormat="1" x14ac:dyDescent="0.3"/>
    <row r="605" s="25" customFormat="1" x14ac:dyDescent="0.3"/>
    <row r="606" s="25" customFormat="1" x14ac:dyDescent="0.3"/>
    <row r="607" s="25" customFormat="1" x14ac:dyDescent="0.3"/>
    <row r="608" s="25" customFormat="1" x14ac:dyDescent="0.3"/>
    <row r="609" s="25" customFormat="1" x14ac:dyDescent="0.3"/>
    <row r="610" s="25" customFormat="1" x14ac:dyDescent="0.3"/>
    <row r="611" s="25" customFormat="1" x14ac:dyDescent="0.3"/>
    <row r="612" s="25" customFormat="1" x14ac:dyDescent="0.3"/>
    <row r="613" s="25" customFormat="1" x14ac:dyDescent="0.3"/>
    <row r="614" s="25" customFormat="1" x14ac:dyDescent="0.3"/>
    <row r="615" s="25" customFormat="1" x14ac:dyDescent="0.3"/>
    <row r="616" s="25" customFormat="1" x14ac:dyDescent="0.3"/>
    <row r="617" s="25" customFormat="1" x14ac:dyDescent="0.3"/>
    <row r="618" s="25" customFormat="1" x14ac:dyDescent="0.3"/>
    <row r="619" s="25" customFormat="1" x14ac:dyDescent="0.3"/>
    <row r="620" s="25" customFormat="1" x14ac:dyDescent="0.3"/>
    <row r="621" s="25" customFormat="1" x14ac:dyDescent="0.3"/>
    <row r="622" s="25" customFormat="1" x14ac:dyDescent="0.3"/>
    <row r="623" s="25" customFormat="1" x14ac:dyDescent="0.3"/>
    <row r="624" s="25" customFormat="1" x14ac:dyDescent="0.3"/>
    <row r="625" s="25" customFormat="1" x14ac:dyDescent="0.3"/>
    <row r="626" s="25" customFormat="1" x14ac:dyDescent="0.3"/>
    <row r="627" s="25" customFormat="1" x14ac:dyDescent="0.3"/>
    <row r="628" s="25" customFormat="1" x14ac:dyDescent="0.3"/>
    <row r="629" s="25" customFormat="1" x14ac:dyDescent="0.3"/>
    <row r="630" s="25" customFormat="1" x14ac:dyDescent="0.3"/>
    <row r="631" s="25" customFormat="1" x14ac:dyDescent="0.3"/>
    <row r="632" s="25" customFormat="1" x14ac:dyDescent="0.3"/>
    <row r="633" s="25" customFormat="1" x14ac:dyDescent="0.3"/>
    <row r="634" s="25" customFormat="1" x14ac:dyDescent="0.3"/>
    <row r="635" s="25" customFormat="1" x14ac:dyDescent="0.3"/>
    <row r="636" s="25" customFormat="1" x14ac:dyDescent="0.3"/>
    <row r="637" s="25" customFormat="1" x14ac:dyDescent="0.3"/>
    <row r="638" s="25" customFormat="1" x14ac:dyDescent="0.3"/>
    <row r="639" s="25" customFormat="1" x14ac:dyDescent="0.3"/>
    <row r="640" s="25" customFormat="1" x14ac:dyDescent="0.3"/>
    <row r="641" s="25" customFormat="1" x14ac:dyDescent="0.3"/>
    <row r="642" s="25" customFormat="1" x14ac:dyDescent="0.3"/>
    <row r="643" s="25" customFormat="1" x14ac:dyDescent="0.3"/>
    <row r="644" s="25" customFormat="1" x14ac:dyDescent="0.3"/>
    <row r="645" s="25" customFormat="1" x14ac:dyDescent="0.3"/>
    <row r="646" s="25" customFormat="1" x14ac:dyDescent="0.3"/>
    <row r="647" s="25" customFormat="1" x14ac:dyDescent="0.3"/>
    <row r="648" s="25" customFormat="1" x14ac:dyDescent="0.3"/>
    <row r="649" s="25" customFormat="1" x14ac:dyDescent="0.3"/>
    <row r="650" s="25" customFormat="1" x14ac:dyDescent="0.3"/>
    <row r="651" s="25" customFormat="1" x14ac:dyDescent="0.3"/>
    <row r="652" s="25" customFormat="1" x14ac:dyDescent="0.3"/>
    <row r="653" s="25" customFormat="1" x14ac:dyDescent="0.3"/>
    <row r="654" s="25" customFormat="1" x14ac:dyDescent="0.3"/>
    <row r="655" s="25" customFormat="1" x14ac:dyDescent="0.3"/>
    <row r="656" s="25" customFormat="1" x14ac:dyDescent="0.3"/>
    <row r="657" s="25" customFormat="1" x14ac:dyDescent="0.3"/>
    <row r="658" s="25" customFormat="1" x14ac:dyDescent="0.3"/>
    <row r="659" s="25" customFormat="1" x14ac:dyDescent="0.3"/>
    <row r="660" s="25" customFormat="1" x14ac:dyDescent="0.3"/>
    <row r="661" s="25" customFormat="1" x14ac:dyDescent="0.3"/>
    <row r="662" s="25" customFormat="1" x14ac:dyDescent="0.3"/>
    <row r="663" s="25" customFormat="1" x14ac:dyDescent="0.3"/>
    <row r="664" s="25" customFormat="1" x14ac:dyDescent="0.3"/>
    <row r="665" s="25" customFormat="1" x14ac:dyDescent="0.3"/>
    <row r="666" s="25" customFormat="1" x14ac:dyDescent="0.3"/>
    <row r="667" s="25" customFormat="1" x14ac:dyDescent="0.3"/>
    <row r="668" s="25" customFormat="1" x14ac:dyDescent="0.3"/>
    <row r="669" s="25" customFormat="1" x14ac:dyDescent="0.3"/>
    <row r="670" s="25" customFormat="1" x14ac:dyDescent="0.3"/>
    <row r="671" s="25" customFormat="1" x14ac:dyDescent="0.3"/>
    <row r="672" s="25" customFormat="1" x14ac:dyDescent="0.3"/>
    <row r="673" s="25" customFormat="1" x14ac:dyDescent="0.3"/>
    <row r="674" s="25" customFormat="1" x14ac:dyDescent="0.3"/>
    <row r="675" s="25" customFormat="1" x14ac:dyDescent="0.3"/>
    <row r="676" s="25" customFormat="1" x14ac:dyDescent="0.3"/>
    <row r="677" s="25" customFormat="1" x14ac:dyDescent="0.3"/>
    <row r="678" s="25" customFormat="1" x14ac:dyDescent="0.3"/>
    <row r="679" s="25" customFormat="1" x14ac:dyDescent="0.3"/>
    <row r="680" s="25" customFormat="1" x14ac:dyDescent="0.3"/>
    <row r="681" s="25" customFormat="1" x14ac:dyDescent="0.3"/>
    <row r="682" s="25" customFormat="1" x14ac:dyDescent="0.3"/>
    <row r="683" s="25" customFormat="1" x14ac:dyDescent="0.3"/>
    <row r="684" s="25" customFormat="1" x14ac:dyDescent="0.3"/>
    <row r="685" s="25" customFormat="1" x14ac:dyDescent="0.3"/>
    <row r="686" s="25" customFormat="1" x14ac:dyDescent="0.3"/>
    <row r="687" s="25" customFormat="1" x14ac:dyDescent="0.3"/>
    <row r="688" s="25" customFormat="1" x14ac:dyDescent="0.3"/>
    <row r="689" s="25" customFormat="1" x14ac:dyDescent="0.3"/>
    <row r="690" s="25" customFormat="1" x14ac:dyDescent="0.3"/>
    <row r="691" s="25" customFormat="1" x14ac:dyDescent="0.3"/>
    <row r="692" s="25" customFormat="1" x14ac:dyDescent="0.3"/>
    <row r="693" s="25" customFormat="1" x14ac:dyDescent="0.3"/>
    <row r="694" s="25" customFormat="1" x14ac:dyDescent="0.3"/>
    <row r="695" s="25" customFormat="1" x14ac:dyDescent="0.3"/>
    <row r="696" s="25" customFormat="1" x14ac:dyDescent="0.3"/>
    <row r="697" s="25" customFormat="1" x14ac:dyDescent="0.3"/>
    <row r="698" s="25" customFormat="1" x14ac:dyDescent="0.3"/>
    <row r="699" s="25" customFormat="1" x14ac:dyDescent="0.3"/>
    <row r="700" s="25" customFormat="1" x14ac:dyDescent="0.3"/>
    <row r="701" s="25" customFormat="1" x14ac:dyDescent="0.3"/>
    <row r="702" s="25" customFormat="1" x14ac:dyDescent="0.3"/>
    <row r="703" s="25" customFormat="1" x14ac:dyDescent="0.3"/>
    <row r="704" s="25" customFormat="1" x14ac:dyDescent="0.3"/>
    <row r="705" s="25" customFormat="1" x14ac:dyDescent="0.3"/>
    <row r="706" s="25" customFormat="1" x14ac:dyDescent="0.3"/>
    <row r="707" s="25" customFormat="1" x14ac:dyDescent="0.3"/>
    <row r="708" s="25" customFormat="1" x14ac:dyDescent="0.3"/>
    <row r="709" s="25" customFormat="1" x14ac:dyDescent="0.3"/>
    <row r="710" s="25" customFormat="1" x14ac:dyDescent="0.3"/>
    <row r="711" s="25" customFormat="1" x14ac:dyDescent="0.3"/>
    <row r="712" s="25" customFormat="1" x14ac:dyDescent="0.3"/>
    <row r="713" s="25" customFormat="1" x14ac:dyDescent="0.3"/>
    <row r="714" s="25" customFormat="1" x14ac:dyDescent="0.3"/>
    <row r="715" s="25" customFormat="1" x14ac:dyDescent="0.3"/>
    <row r="716" s="25" customFormat="1" x14ac:dyDescent="0.3"/>
    <row r="717" s="25" customFormat="1" x14ac:dyDescent="0.3"/>
    <row r="718" s="25" customFormat="1" x14ac:dyDescent="0.3"/>
    <row r="719" s="25" customFormat="1" x14ac:dyDescent="0.3"/>
    <row r="720" s="25" customFormat="1" x14ac:dyDescent="0.3"/>
    <row r="721" s="25" customFormat="1" x14ac:dyDescent="0.3"/>
    <row r="722" s="25" customFormat="1" x14ac:dyDescent="0.3"/>
    <row r="723" s="25" customFormat="1" x14ac:dyDescent="0.3"/>
    <row r="724" s="25" customFormat="1" x14ac:dyDescent="0.3"/>
    <row r="725" s="25" customFormat="1" x14ac:dyDescent="0.3"/>
    <row r="726" s="25" customFormat="1" x14ac:dyDescent="0.3"/>
    <row r="727" s="25" customFormat="1" x14ac:dyDescent="0.3"/>
    <row r="728" s="25" customFormat="1" x14ac:dyDescent="0.3"/>
    <row r="729" s="25" customFormat="1" x14ac:dyDescent="0.3"/>
    <row r="730" s="25" customFormat="1" x14ac:dyDescent="0.3"/>
    <row r="731" s="25" customFormat="1" x14ac:dyDescent="0.3"/>
    <row r="732" s="25" customFormat="1" x14ac:dyDescent="0.3"/>
    <row r="733" s="25" customFormat="1" x14ac:dyDescent="0.3"/>
    <row r="734" s="25" customFormat="1" x14ac:dyDescent="0.3"/>
    <row r="735" s="25" customFormat="1" x14ac:dyDescent="0.3"/>
    <row r="736" s="25" customFormat="1" x14ac:dyDescent="0.3"/>
    <row r="737" s="25" customFormat="1" x14ac:dyDescent="0.3"/>
    <row r="738" s="25" customFormat="1" x14ac:dyDescent="0.3"/>
    <row r="739" s="25" customFormat="1" x14ac:dyDescent="0.3"/>
    <row r="740" s="25" customFormat="1" x14ac:dyDescent="0.3"/>
    <row r="741" s="25" customFormat="1" x14ac:dyDescent="0.3"/>
    <row r="742" s="25" customFormat="1" x14ac:dyDescent="0.3"/>
    <row r="743" s="25" customFormat="1" x14ac:dyDescent="0.3"/>
    <row r="744" s="25" customFormat="1" x14ac:dyDescent="0.3"/>
    <row r="745" s="25" customFormat="1" x14ac:dyDescent="0.3"/>
    <row r="746" s="25" customFormat="1" x14ac:dyDescent="0.3"/>
    <row r="747" s="25" customFormat="1" x14ac:dyDescent="0.3"/>
    <row r="748" s="25" customFormat="1" x14ac:dyDescent="0.3"/>
    <row r="749" s="25" customFormat="1" x14ac:dyDescent="0.3"/>
    <row r="750" s="25" customFormat="1" x14ac:dyDescent="0.3"/>
    <row r="751" s="25" customFormat="1" x14ac:dyDescent="0.3"/>
    <row r="752" s="25" customFormat="1" x14ac:dyDescent="0.3"/>
    <row r="753" s="25" customFormat="1" x14ac:dyDescent="0.3"/>
    <row r="754" s="25" customFormat="1" x14ac:dyDescent="0.3"/>
    <row r="755" s="25" customFormat="1" x14ac:dyDescent="0.3"/>
    <row r="756" s="25" customFormat="1" x14ac:dyDescent="0.3"/>
    <row r="757" s="25" customFormat="1" x14ac:dyDescent="0.3"/>
    <row r="758" s="25" customFormat="1" x14ac:dyDescent="0.3"/>
    <row r="759" s="25" customFormat="1" x14ac:dyDescent="0.3"/>
    <row r="760" s="25" customFormat="1" x14ac:dyDescent="0.3"/>
    <row r="761" s="25" customFormat="1" x14ac:dyDescent="0.3"/>
    <row r="762" s="25" customFormat="1" x14ac:dyDescent="0.3"/>
    <row r="763" s="25" customFormat="1" x14ac:dyDescent="0.3"/>
    <row r="764" s="25" customFormat="1" x14ac:dyDescent="0.3"/>
    <row r="765" s="25" customFormat="1" x14ac:dyDescent="0.3"/>
    <row r="766" s="25" customFormat="1" x14ac:dyDescent="0.3"/>
    <row r="767" s="25" customFormat="1" x14ac:dyDescent="0.3"/>
    <row r="768" s="25" customFormat="1" x14ac:dyDescent="0.3"/>
    <row r="769" s="25" customFormat="1" x14ac:dyDescent="0.3"/>
    <row r="770" s="25" customFormat="1" x14ac:dyDescent="0.3"/>
    <row r="771" s="25" customFormat="1" x14ac:dyDescent="0.3"/>
    <row r="772" s="25" customFormat="1" x14ac:dyDescent="0.3"/>
    <row r="773" s="25" customFormat="1" x14ac:dyDescent="0.3"/>
    <row r="774" s="25" customFormat="1" x14ac:dyDescent="0.3"/>
    <row r="775" s="25" customFormat="1" x14ac:dyDescent="0.3"/>
    <row r="776" s="25" customFormat="1" x14ac:dyDescent="0.3"/>
    <row r="777" s="25" customFormat="1" x14ac:dyDescent="0.3"/>
    <row r="778" s="25" customFormat="1" x14ac:dyDescent="0.3"/>
    <row r="779" s="25" customFormat="1" x14ac:dyDescent="0.3"/>
    <row r="780" s="25" customFormat="1" x14ac:dyDescent="0.3"/>
    <row r="781" s="25" customFormat="1" x14ac:dyDescent="0.3"/>
    <row r="782" s="25" customFormat="1" x14ac:dyDescent="0.3"/>
    <row r="783" s="25" customFormat="1" x14ac:dyDescent="0.3"/>
    <row r="784" s="25" customFormat="1" x14ac:dyDescent="0.3"/>
    <row r="785" s="25" customFormat="1" x14ac:dyDescent="0.3"/>
    <row r="786" s="25" customFormat="1" x14ac:dyDescent="0.3"/>
    <row r="787" s="25" customFormat="1" x14ac:dyDescent="0.3"/>
    <row r="788" s="25" customFormat="1" x14ac:dyDescent="0.3"/>
    <row r="789" s="25" customFormat="1" x14ac:dyDescent="0.3"/>
    <row r="790" s="25" customFormat="1" x14ac:dyDescent="0.3"/>
    <row r="791" s="25" customFormat="1" x14ac:dyDescent="0.3"/>
    <row r="792" s="25" customFormat="1" x14ac:dyDescent="0.3"/>
    <row r="793" s="25" customFormat="1" x14ac:dyDescent="0.3"/>
    <row r="794" s="25" customFormat="1" x14ac:dyDescent="0.3"/>
    <row r="795" s="25" customFormat="1" x14ac:dyDescent="0.3"/>
    <row r="796" s="25" customFormat="1" x14ac:dyDescent="0.3"/>
    <row r="797" s="25" customFormat="1" x14ac:dyDescent="0.3"/>
    <row r="798" s="25" customFormat="1" x14ac:dyDescent="0.3"/>
    <row r="799" s="25" customFormat="1" x14ac:dyDescent="0.3"/>
    <row r="800" s="25" customFormat="1" x14ac:dyDescent="0.3"/>
    <row r="801" s="25" customFormat="1" x14ac:dyDescent="0.3"/>
    <row r="802" s="25" customFormat="1" x14ac:dyDescent="0.3"/>
    <row r="803" s="25" customFormat="1" x14ac:dyDescent="0.3"/>
    <row r="804" s="25" customFormat="1" x14ac:dyDescent="0.3"/>
    <row r="805" s="25" customFormat="1" x14ac:dyDescent="0.3"/>
    <row r="806" s="25" customFormat="1" x14ac:dyDescent="0.3"/>
    <row r="807" s="25" customFormat="1" x14ac:dyDescent="0.3"/>
    <row r="808" s="25" customFormat="1" x14ac:dyDescent="0.3"/>
    <row r="809" s="25" customFormat="1" x14ac:dyDescent="0.3"/>
    <row r="810" s="25" customFormat="1" x14ac:dyDescent="0.3"/>
    <row r="811" s="25" customFormat="1" x14ac:dyDescent="0.3"/>
    <row r="812" s="25" customFormat="1" x14ac:dyDescent="0.3"/>
    <row r="813" s="25" customFormat="1" x14ac:dyDescent="0.3"/>
    <row r="814" s="25" customFormat="1" x14ac:dyDescent="0.3"/>
    <row r="815" s="25" customFormat="1" x14ac:dyDescent="0.3"/>
    <row r="816" s="25" customFormat="1" x14ac:dyDescent="0.3"/>
    <row r="817" s="25" customFormat="1" x14ac:dyDescent="0.3"/>
    <row r="818" s="25" customFormat="1" x14ac:dyDescent="0.3"/>
    <row r="819" s="25" customFormat="1" x14ac:dyDescent="0.3"/>
    <row r="820" s="25" customFormat="1" x14ac:dyDescent="0.3"/>
    <row r="821" s="25" customFormat="1" x14ac:dyDescent="0.3"/>
    <row r="822" s="25" customFormat="1" x14ac:dyDescent="0.3"/>
    <row r="823" s="25" customFormat="1" x14ac:dyDescent="0.3"/>
    <row r="824" s="25" customFormat="1" x14ac:dyDescent="0.3"/>
    <row r="825" s="25" customFormat="1" x14ac:dyDescent="0.3"/>
    <row r="826" s="25" customFormat="1" x14ac:dyDescent="0.3"/>
    <row r="827" s="25" customFormat="1" x14ac:dyDescent="0.3"/>
    <row r="828" s="25" customFormat="1" x14ac:dyDescent="0.3"/>
    <row r="829" s="25" customFormat="1" x14ac:dyDescent="0.3"/>
    <row r="830" s="25" customFormat="1" x14ac:dyDescent="0.3"/>
    <row r="831" s="25" customFormat="1" x14ac:dyDescent="0.3"/>
    <row r="832" s="25" customFormat="1" x14ac:dyDescent="0.3"/>
    <row r="833" s="25" customFormat="1" x14ac:dyDescent="0.3"/>
    <row r="834" s="25" customFormat="1" x14ac:dyDescent="0.3"/>
    <row r="835" s="25" customFormat="1" x14ac:dyDescent="0.3"/>
    <row r="836" s="25" customFormat="1" x14ac:dyDescent="0.3"/>
    <row r="837" s="25" customFormat="1" x14ac:dyDescent="0.3"/>
    <row r="838" s="25" customFormat="1" x14ac:dyDescent="0.3"/>
    <row r="839" s="25" customFormat="1" x14ac:dyDescent="0.3"/>
    <row r="840" s="25" customFormat="1" x14ac:dyDescent="0.3"/>
    <row r="841" s="25" customFormat="1" x14ac:dyDescent="0.3"/>
    <row r="842" s="25" customFormat="1" x14ac:dyDescent="0.3"/>
    <row r="843" s="25" customFormat="1" x14ac:dyDescent="0.3"/>
    <row r="844" s="25" customFormat="1" x14ac:dyDescent="0.3"/>
    <row r="845" s="25" customFormat="1" x14ac:dyDescent="0.3"/>
    <row r="846" s="25" customFormat="1" x14ac:dyDescent="0.3"/>
    <row r="847" s="25" customFormat="1" x14ac:dyDescent="0.3"/>
    <row r="848" s="25" customFormat="1" x14ac:dyDescent="0.3"/>
    <row r="849" s="25" customFormat="1" x14ac:dyDescent="0.3"/>
    <row r="850" s="25" customFormat="1" x14ac:dyDescent="0.3"/>
    <row r="851" s="25" customFormat="1" x14ac:dyDescent="0.3"/>
    <row r="852" s="25" customFormat="1" x14ac:dyDescent="0.3"/>
    <row r="853" s="25" customFormat="1" x14ac:dyDescent="0.3"/>
    <row r="854" s="25" customFormat="1" x14ac:dyDescent="0.3"/>
    <row r="855" s="25" customFormat="1" x14ac:dyDescent="0.3"/>
    <row r="856" s="25" customFormat="1" x14ac:dyDescent="0.3"/>
    <row r="857" s="25" customFormat="1" x14ac:dyDescent="0.3"/>
    <row r="858" s="25" customFormat="1" x14ac:dyDescent="0.3"/>
    <row r="859" s="25" customFormat="1" x14ac:dyDescent="0.3"/>
    <row r="860" s="25" customFormat="1" x14ac:dyDescent="0.3"/>
    <row r="861" s="25" customFormat="1" x14ac:dyDescent="0.3"/>
    <row r="862" s="25" customFormat="1" x14ac:dyDescent="0.3"/>
    <row r="863" s="25" customFormat="1" x14ac:dyDescent="0.3"/>
    <row r="864" s="25" customFormat="1" x14ac:dyDescent="0.3"/>
    <row r="865" s="25" customFormat="1" x14ac:dyDescent="0.3"/>
    <row r="866" s="25" customFormat="1" x14ac:dyDescent="0.3"/>
    <row r="867" s="25" customFormat="1" x14ac:dyDescent="0.3"/>
    <row r="868" s="25" customFormat="1" x14ac:dyDescent="0.3"/>
    <row r="869" s="25" customFormat="1" x14ac:dyDescent="0.3"/>
    <row r="870" s="25" customFormat="1" x14ac:dyDescent="0.3"/>
    <row r="871" s="25" customFormat="1" x14ac:dyDescent="0.3"/>
    <row r="872" s="25" customFormat="1" x14ac:dyDescent="0.3"/>
    <row r="873" s="25" customFormat="1" x14ac:dyDescent="0.3"/>
    <row r="874" s="25" customFormat="1" x14ac:dyDescent="0.3"/>
    <row r="875" s="25" customFormat="1" x14ac:dyDescent="0.3"/>
    <row r="876" s="25" customFormat="1" x14ac:dyDescent="0.3"/>
    <row r="877" s="25" customFormat="1" x14ac:dyDescent="0.3"/>
    <row r="878" s="25" customFormat="1" x14ac:dyDescent="0.3"/>
    <row r="879" s="25" customFormat="1" x14ac:dyDescent="0.3"/>
    <row r="880" s="25" customFormat="1" x14ac:dyDescent="0.3"/>
    <row r="881" s="25" customFormat="1" x14ac:dyDescent="0.3"/>
    <row r="882" s="25" customFormat="1" x14ac:dyDescent="0.3"/>
    <row r="883" s="25" customFormat="1" x14ac:dyDescent="0.3"/>
    <row r="884" s="25" customFormat="1" x14ac:dyDescent="0.3"/>
    <row r="885" s="25" customFormat="1" x14ac:dyDescent="0.3"/>
    <row r="886" s="25" customFormat="1" x14ac:dyDescent="0.3"/>
    <row r="887" s="25" customFormat="1" x14ac:dyDescent="0.3"/>
    <row r="888" s="25" customFormat="1" x14ac:dyDescent="0.3"/>
    <row r="889" s="25" customFormat="1" x14ac:dyDescent="0.3"/>
    <row r="890" s="25" customFormat="1" x14ac:dyDescent="0.3"/>
    <row r="891" s="25" customFormat="1" x14ac:dyDescent="0.3"/>
    <row r="892" s="25" customFormat="1" x14ac:dyDescent="0.3"/>
    <row r="893" s="25" customFormat="1" x14ac:dyDescent="0.3"/>
    <row r="894" s="25" customFormat="1" x14ac:dyDescent="0.3"/>
    <row r="895" s="25" customFormat="1" x14ac:dyDescent="0.3"/>
    <row r="896" s="25" customFormat="1" x14ac:dyDescent="0.3"/>
    <row r="897" s="25" customFormat="1" x14ac:dyDescent="0.3"/>
    <row r="898" s="25" customFormat="1" x14ac:dyDescent="0.3"/>
    <row r="899" s="25" customFormat="1" x14ac:dyDescent="0.3"/>
    <row r="900" s="25" customFormat="1" x14ac:dyDescent="0.3"/>
    <row r="901" s="25" customFormat="1" x14ac:dyDescent="0.3"/>
    <row r="902" s="25" customFormat="1" x14ac:dyDescent="0.3"/>
    <row r="903" s="25" customFormat="1" x14ac:dyDescent="0.3"/>
    <row r="904" s="25" customFormat="1" x14ac:dyDescent="0.3"/>
    <row r="905" s="25" customFormat="1" x14ac:dyDescent="0.3"/>
    <row r="906" s="25" customFormat="1" x14ac:dyDescent="0.3"/>
    <row r="907" s="25" customFormat="1" x14ac:dyDescent="0.3"/>
    <row r="908" s="25" customFormat="1" x14ac:dyDescent="0.3"/>
    <row r="909" s="25" customFormat="1" x14ac:dyDescent="0.3"/>
    <row r="910" s="25" customFormat="1" x14ac:dyDescent="0.3"/>
    <row r="911" s="25" customFormat="1" x14ac:dyDescent="0.3"/>
    <row r="912" s="25" customFormat="1" x14ac:dyDescent="0.3"/>
    <row r="913" s="25" customFormat="1" x14ac:dyDescent="0.3"/>
    <row r="914" s="25" customFormat="1" x14ac:dyDescent="0.3"/>
    <row r="915" s="25" customFormat="1" x14ac:dyDescent="0.3"/>
    <row r="916" s="25" customFormat="1" x14ac:dyDescent="0.3"/>
    <row r="917" s="25" customFormat="1" x14ac:dyDescent="0.3"/>
    <row r="918" s="25" customFormat="1" x14ac:dyDescent="0.3"/>
    <row r="919" s="25" customFormat="1" x14ac:dyDescent="0.3"/>
    <row r="920" s="25" customFormat="1" x14ac:dyDescent="0.3"/>
    <row r="921" s="25" customFormat="1" x14ac:dyDescent="0.3"/>
    <row r="922" s="25" customFormat="1" x14ac:dyDescent="0.3"/>
    <row r="923" s="25" customFormat="1" x14ac:dyDescent="0.3"/>
    <row r="924" s="25" customFormat="1" x14ac:dyDescent="0.3"/>
    <row r="925" s="25" customFormat="1" x14ac:dyDescent="0.3"/>
    <row r="926" s="25" customFormat="1" x14ac:dyDescent="0.3"/>
    <row r="927" s="25" customFormat="1" x14ac:dyDescent="0.3"/>
    <row r="928" s="25" customFormat="1" x14ac:dyDescent="0.3"/>
    <row r="929" s="25" customFormat="1" x14ac:dyDescent="0.3"/>
    <row r="930" s="25" customFormat="1" x14ac:dyDescent="0.3"/>
    <row r="931" s="25" customFormat="1" x14ac:dyDescent="0.3"/>
    <row r="932" s="25" customFormat="1" x14ac:dyDescent="0.3"/>
    <row r="933" s="25" customFormat="1" x14ac:dyDescent="0.3"/>
    <row r="934" s="25" customFormat="1" x14ac:dyDescent="0.3"/>
    <row r="935" s="25" customFormat="1" x14ac:dyDescent="0.3"/>
    <row r="936" s="25" customFormat="1" x14ac:dyDescent="0.3"/>
    <row r="937" s="25" customFormat="1" x14ac:dyDescent="0.3"/>
    <row r="938" s="25" customFormat="1" x14ac:dyDescent="0.3"/>
    <row r="939" s="25" customFormat="1" x14ac:dyDescent="0.3"/>
    <row r="940" s="25" customFormat="1" x14ac:dyDescent="0.3"/>
    <row r="941" s="25" customFormat="1" x14ac:dyDescent="0.3"/>
    <row r="942" s="25" customFormat="1" x14ac:dyDescent="0.3"/>
    <row r="943" s="25" customFormat="1" x14ac:dyDescent="0.3"/>
    <row r="944" s="25" customFormat="1" x14ac:dyDescent="0.3"/>
    <row r="945" s="25" customFormat="1" x14ac:dyDescent="0.3"/>
    <row r="946" s="25" customFormat="1" x14ac:dyDescent="0.3"/>
    <row r="947" s="25" customFormat="1" x14ac:dyDescent="0.3"/>
    <row r="948" s="25" customFormat="1" x14ac:dyDescent="0.3"/>
    <row r="949" s="25" customFormat="1" x14ac:dyDescent="0.3"/>
    <row r="950" s="25" customFormat="1" x14ac:dyDescent="0.3"/>
    <row r="951" s="25" customFormat="1" x14ac:dyDescent="0.3"/>
    <row r="952" s="25" customFormat="1" x14ac:dyDescent="0.3"/>
    <row r="953" s="25" customFormat="1" x14ac:dyDescent="0.3"/>
    <row r="954" s="25" customFormat="1" x14ac:dyDescent="0.3"/>
    <row r="955" s="25" customFormat="1" x14ac:dyDescent="0.3"/>
    <row r="956" s="25" customFormat="1" x14ac:dyDescent="0.3"/>
    <row r="957" s="25" customFormat="1" x14ac:dyDescent="0.3"/>
    <row r="958" s="25" customFormat="1" x14ac:dyDescent="0.3"/>
    <row r="959" s="25" customFormat="1" x14ac:dyDescent="0.3"/>
    <row r="960" s="25" customFormat="1" x14ac:dyDescent="0.3"/>
    <row r="961" s="25" customFormat="1" x14ac:dyDescent="0.3"/>
    <row r="962" s="25" customFormat="1" x14ac:dyDescent="0.3"/>
    <row r="963" s="25" customFormat="1" x14ac:dyDescent="0.3"/>
    <row r="964" s="25" customFormat="1" x14ac:dyDescent="0.3"/>
    <row r="965" s="25" customFormat="1" x14ac:dyDescent="0.3"/>
    <row r="966" s="25" customFormat="1" x14ac:dyDescent="0.3"/>
    <row r="967" s="25" customFormat="1" x14ac:dyDescent="0.3"/>
    <row r="968" s="25" customFormat="1" x14ac:dyDescent="0.3"/>
    <row r="969" s="25" customFormat="1" x14ac:dyDescent="0.3"/>
    <row r="970" s="25" customFormat="1" x14ac:dyDescent="0.3"/>
    <row r="971" s="25" customFormat="1" x14ac:dyDescent="0.3"/>
    <row r="972" s="25" customFormat="1" x14ac:dyDescent="0.3"/>
    <row r="973" s="25" customFormat="1" x14ac:dyDescent="0.3"/>
    <row r="974" s="25" customFormat="1" x14ac:dyDescent="0.3"/>
    <row r="975" s="25" customFormat="1" x14ac:dyDescent="0.3"/>
    <row r="976" s="25" customFormat="1" x14ac:dyDescent="0.3"/>
    <row r="977" s="25" customFormat="1" x14ac:dyDescent="0.3"/>
    <row r="978" s="25" customFormat="1" x14ac:dyDescent="0.3"/>
    <row r="979" s="25" customFormat="1" x14ac:dyDescent="0.3"/>
    <row r="980" s="25" customFormat="1" x14ac:dyDescent="0.3"/>
    <row r="981" s="25" customFormat="1" x14ac:dyDescent="0.3"/>
    <row r="982" s="25" customFormat="1" x14ac:dyDescent="0.3"/>
    <row r="983" s="25" customFormat="1" x14ac:dyDescent="0.3"/>
    <row r="984" s="25" customFormat="1" x14ac:dyDescent="0.3"/>
    <row r="985" s="25" customFormat="1" x14ac:dyDescent="0.3"/>
    <row r="986" s="25" customFormat="1" x14ac:dyDescent="0.3"/>
    <row r="987" s="25" customFormat="1" x14ac:dyDescent="0.3"/>
    <row r="988" s="25" customFormat="1" x14ac:dyDescent="0.3"/>
    <row r="989" s="25" customFormat="1" x14ac:dyDescent="0.3"/>
    <row r="990" s="25" customFormat="1" x14ac:dyDescent="0.3"/>
    <row r="991" s="25" customFormat="1" x14ac:dyDescent="0.3"/>
    <row r="992" s="25" customFormat="1" x14ac:dyDescent="0.3"/>
    <row r="993" s="25" customFormat="1" x14ac:dyDescent="0.3"/>
    <row r="994" s="25" customFormat="1" x14ac:dyDescent="0.3"/>
    <row r="995" s="25" customFormat="1" x14ac:dyDescent="0.3"/>
    <row r="996" s="25" customFormat="1" x14ac:dyDescent="0.3"/>
    <row r="997" s="25" customFormat="1" x14ac:dyDescent="0.3"/>
    <row r="998" s="25" customFormat="1" x14ac:dyDescent="0.3"/>
    <row r="999" s="25" customFormat="1" x14ac:dyDescent="0.3"/>
    <row r="1000" s="25" customFormat="1" x14ac:dyDescent="0.3"/>
    <row r="1001" s="25" customFormat="1" x14ac:dyDescent="0.3"/>
    <row r="1002" s="25" customFormat="1" x14ac:dyDescent="0.3"/>
    <row r="1003" s="25" customFormat="1" x14ac:dyDescent="0.3"/>
    <row r="1004" s="25" customFormat="1" x14ac:dyDescent="0.3"/>
    <row r="1005" s="25" customFormat="1" x14ac:dyDescent="0.3"/>
    <row r="1006" s="25" customFormat="1" x14ac:dyDescent="0.3"/>
    <row r="1007" s="25" customFormat="1" x14ac:dyDescent="0.3"/>
    <row r="1008" s="25" customFormat="1" x14ac:dyDescent="0.3"/>
    <row r="1009" s="25" customFormat="1" x14ac:dyDescent="0.3"/>
    <row r="1010" s="25" customFormat="1" x14ac:dyDescent="0.3"/>
    <row r="1011" s="25" customFormat="1" x14ac:dyDescent="0.3"/>
    <row r="1012" s="25" customFormat="1" x14ac:dyDescent="0.3"/>
    <row r="1013" s="25" customFormat="1" x14ac:dyDescent="0.3"/>
    <row r="1014" s="25" customFormat="1" x14ac:dyDescent="0.3"/>
    <row r="1015" s="25" customFormat="1" x14ac:dyDescent="0.3"/>
    <row r="1016" s="25" customFormat="1" x14ac:dyDescent="0.3"/>
    <row r="1017" s="25" customFormat="1" x14ac:dyDescent="0.3"/>
    <row r="1018" s="25" customFormat="1" x14ac:dyDescent="0.3"/>
    <row r="1019" s="25" customFormat="1" x14ac:dyDescent="0.3"/>
    <row r="1020" s="25" customFormat="1" x14ac:dyDescent="0.3"/>
    <row r="1021" s="25" customFormat="1" x14ac:dyDescent="0.3"/>
    <row r="1022" s="25" customFormat="1" x14ac:dyDescent="0.3"/>
    <row r="1023" s="25" customFormat="1" x14ac:dyDescent="0.3"/>
    <row r="1024" s="25" customFormat="1" x14ac:dyDescent="0.3"/>
    <row r="1025" s="25" customFormat="1" x14ac:dyDescent="0.3"/>
    <row r="1026" s="25" customFormat="1" x14ac:dyDescent="0.3"/>
    <row r="1027" s="25" customFormat="1" x14ac:dyDescent="0.3"/>
    <row r="1028" s="25" customFormat="1" x14ac:dyDescent="0.3"/>
    <row r="1029" s="25" customFormat="1" x14ac:dyDescent="0.3"/>
    <row r="1030" s="25" customFormat="1" x14ac:dyDescent="0.3"/>
    <row r="1031" s="25" customFormat="1" x14ac:dyDescent="0.3"/>
    <row r="1032" s="25" customFormat="1" x14ac:dyDescent="0.3"/>
    <row r="1033" s="25" customFormat="1" x14ac:dyDescent="0.3"/>
    <row r="1034" s="25" customFormat="1" x14ac:dyDescent="0.3"/>
    <row r="1035" s="25" customFormat="1" x14ac:dyDescent="0.3"/>
    <row r="1036" s="25" customFormat="1" x14ac:dyDescent="0.3"/>
    <row r="1037" s="25" customFormat="1" x14ac:dyDescent="0.3"/>
    <row r="1038" s="25" customFormat="1" x14ac:dyDescent="0.3"/>
    <row r="1039" s="25" customFormat="1" x14ac:dyDescent="0.3"/>
    <row r="1040" s="25" customFormat="1" x14ac:dyDescent="0.3"/>
    <row r="1041" s="25" customFormat="1" x14ac:dyDescent="0.3"/>
    <row r="1042" s="25" customFormat="1" x14ac:dyDescent="0.3"/>
    <row r="1043" s="25" customFormat="1" x14ac:dyDescent="0.3"/>
    <row r="1044" s="25" customFormat="1" x14ac:dyDescent="0.3"/>
    <row r="1045" s="25" customFormat="1" x14ac:dyDescent="0.3"/>
    <row r="1046" s="25" customFormat="1" x14ac:dyDescent="0.3"/>
    <row r="1047" s="25" customFormat="1" x14ac:dyDescent="0.3"/>
    <row r="1048" s="25" customFormat="1" x14ac:dyDescent="0.3"/>
    <row r="1049" s="25" customFormat="1" x14ac:dyDescent="0.3"/>
    <row r="1050" s="25" customFormat="1" x14ac:dyDescent="0.3"/>
    <row r="1051" s="25" customFormat="1" x14ac:dyDescent="0.3"/>
    <row r="1052" s="25" customFormat="1" x14ac:dyDescent="0.3"/>
    <row r="1053" s="25" customFormat="1" x14ac:dyDescent="0.3"/>
    <row r="1054" s="25" customFormat="1" x14ac:dyDescent="0.3"/>
    <row r="1055" s="25" customFormat="1" x14ac:dyDescent="0.3"/>
    <row r="1056" s="25" customFormat="1" x14ac:dyDescent="0.3"/>
    <row r="1057" s="25" customFormat="1" x14ac:dyDescent="0.3"/>
    <row r="1058" s="25" customFormat="1" x14ac:dyDescent="0.3"/>
    <row r="1059" s="25" customFormat="1" x14ac:dyDescent="0.3"/>
    <row r="1060" s="25" customFormat="1" x14ac:dyDescent="0.3"/>
    <row r="1061" s="25" customFormat="1" x14ac:dyDescent="0.3"/>
    <row r="1062" s="25" customFormat="1" x14ac:dyDescent="0.3"/>
    <row r="1063" s="25" customFormat="1" x14ac:dyDescent="0.3"/>
    <row r="1064" s="25" customFormat="1" x14ac:dyDescent="0.3"/>
    <row r="1065" s="25" customFormat="1" x14ac:dyDescent="0.3"/>
    <row r="1066" s="25" customFormat="1" x14ac:dyDescent="0.3"/>
    <row r="1067" s="25" customFormat="1" x14ac:dyDescent="0.3"/>
    <row r="1068" s="25" customFormat="1" x14ac:dyDescent="0.3"/>
    <row r="1069" s="25" customFormat="1" x14ac:dyDescent="0.3"/>
    <row r="1070" s="25" customFormat="1" x14ac:dyDescent="0.3"/>
    <row r="1071" s="25" customFormat="1" x14ac:dyDescent="0.3"/>
    <row r="1072" s="25" customFormat="1" x14ac:dyDescent="0.3"/>
    <row r="1073" s="25" customFormat="1" x14ac:dyDescent="0.3"/>
    <row r="1074" s="25" customFormat="1" x14ac:dyDescent="0.3"/>
    <row r="1075" s="25" customFormat="1" x14ac:dyDescent="0.3"/>
    <row r="1076" s="25" customFormat="1" x14ac:dyDescent="0.3"/>
    <row r="1077" s="25" customFormat="1" x14ac:dyDescent="0.3"/>
    <row r="1078" s="25" customFormat="1" x14ac:dyDescent="0.3"/>
    <row r="1079" s="25" customFormat="1" x14ac:dyDescent="0.3"/>
    <row r="1080" s="25" customFormat="1" x14ac:dyDescent="0.3"/>
    <row r="1081" s="25" customFormat="1" x14ac:dyDescent="0.3"/>
    <row r="1082" s="25" customFormat="1" x14ac:dyDescent="0.3"/>
    <row r="1083" s="25" customFormat="1" x14ac:dyDescent="0.3"/>
    <row r="1084" s="25" customFormat="1" x14ac:dyDescent="0.3"/>
    <row r="1085" s="25" customFormat="1" x14ac:dyDescent="0.3"/>
    <row r="1086" s="25" customFormat="1" x14ac:dyDescent="0.3"/>
    <row r="1087" s="25" customFormat="1" x14ac:dyDescent="0.3"/>
    <row r="1088" s="25" customFormat="1" x14ac:dyDescent="0.3"/>
    <row r="1089" s="25" customFormat="1" x14ac:dyDescent="0.3"/>
    <row r="1090" s="25" customFormat="1" x14ac:dyDescent="0.3"/>
    <row r="1091" s="25" customFormat="1" x14ac:dyDescent="0.3"/>
    <row r="1092" s="25" customFormat="1" x14ac:dyDescent="0.3"/>
    <row r="1093" s="25" customFormat="1" x14ac:dyDescent="0.3"/>
    <row r="1094" s="25" customFormat="1" x14ac:dyDescent="0.3"/>
    <row r="1095" s="25" customFormat="1" x14ac:dyDescent="0.3"/>
    <row r="1096" s="25" customFormat="1" x14ac:dyDescent="0.3"/>
    <row r="1097" s="25" customFormat="1" x14ac:dyDescent="0.3"/>
    <row r="1098" s="25" customFormat="1" x14ac:dyDescent="0.3"/>
    <row r="1099" s="25" customFormat="1" x14ac:dyDescent="0.3"/>
    <row r="1100" s="25" customFormat="1" x14ac:dyDescent="0.3"/>
    <row r="1101" s="25" customFormat="1" x14ac:dyDescent="0.3"/>
    <row r="1102" s="25" customFormat="1" x14ac:dyDescent="0.3"/>
    <row r="1103" s="25" customFormat="1" x14ac:dyDescent="0.3"/>
    <row r="1104" s="25" customFormat="1" x14ac:dyDescent="0.3"/>
    <row r="1105" s="25" customFormat="1" x14ac:dyDescent="0.3"/>
    <row r="1106" s="25" customFormat="1" x14ac:dyDescent="0.3"/>
    <row r="1107" s="25" customFormat="1" x14ac:dyDescent="0.3"/>
    <row r="1108" s="25" customFormat="1" x14ac:dyDescent="0.3"/>
    <row r="1109" s="25" customFormat="1" x14ac:dyDescent="0.3"/>
    <row r="1110" s="25" customFormat="1" x14ac:dyDescent="0.3"/>
    <row r="1111" s="25" customFormat="1" x14ac:dyDescent="0.3"/>
    <row r="1112" s="25" customFormat="1" x14ac:dyDescent="0.3"/>
    <row r="1113" s="25" customFormat="1" x14ac:dyDescent="0.3"/>
    <row r="1114" s="25" customFormat="1" x14ac:dyDescent="0.3"/>
    <row r="1115" s="25" customFormat="1" x14ac:dyDescent="0.3"/>
    <row r="1116" s="25" customFormat="1" x14ac:dyDescent="0.3"/>
    <row r="1117" s="25" customFormat="1" x14ac:dyDescent="0.3"/>
    <row r="1118" s="25" customFormat="1" x14ac:dyDescent="0.3"/>
    <row r="1119" s="25" customFormat="1" x14ac:dyDescent="0.3"/>
    <row r="1120" s="25" customFormat="1" x14ac:dyDescent="0.3"/>
    <row r="1121" s="25" customFormat="1" x14ac:dyDescent="0.3"/>
    <row r="1122" s="25" customFormat="1" x14ac:dyDescent="0.3"/>
    <row r="1123" s="25" customFormat="1" x14ac:dyDescent="0.3"/>
    <row r="1124" s="25" customFormat="1" x14ac:dyDescent="0.3"/>
    <row r="1125" s="25" customFormat="1" x14ac:dyDescent="0.3"/>
    <row r="1126" s="25" customFormat="1" x14ac:dyDescent="0.3"/>
    <row r="1127" s="25" customFormat="1" x14ac:dyDescent="0.3"/>
    <row r="1128" s="25" customFormat="1" x14ac:dyDescent="0.3"/>
    <row r="1129" s="25" customFormat="1" x14ac:dyDescent="0.3"/>
    <row r="1130" s="25" customFormat="1" x14ac:dyDescent="0.3"/>
    <row r="1131" s="25" customFormat="1" x14ac:dyDescent="0.3"/>
    <row r="1132" s="25" customFormat="1" x14ac:dyDescent="0.3"/>
    <row r="1133" s="25" customFormat="1" x14ac:dyDescent="0.3"/>
    <row r="1134" s="25" customFormat="1" x14ac:dyDescent="0.3"/>
    <row r="1135" s="25" customFormat="1" x14ac:dyDescent="0.3"/>
    <row r="1136" s="25" customFormat="1" x14ac:dyDescent="0.3"/>
    <row r="1137" s="25" customFormat="1" x14ac:dyDescent="0.3"/>
    <row r="1138" s="25" customFormat="1" x14ac:dyDescent="0.3"/>
    <row r="1139" s="25" customFormat="1" x14ac:dyDescent="0.3"/>
    <row r="1140" s="25" customFormat="1" x14ac:dyDescent="0.3"/>
    <row r="1141" s="25" customFormat="1" x14ac:dyDescent="0.3"/>
    <row r="1142" s="25" customFormat="1" x14ac:dyDescent="0.3"/>
    <row r="1143" s="25" customFormat="1" x14ac:dyDescent="0.3"/>
    <row r="1144" s="25" customFormat="1" x14ac:dyDescent="0.3"/>
    <row r="1145" s="25" customFormat="1" x14ac:dyDescent="0.3"/>
    <row r="1146" s="25" customFormat="1" x14ac:dyDescent="0.3"/>
    <row r="1147" s="25" customFormat="1" x14ac:dyDescent="0.3"/>
    <row r="1148" s="25" customFormat="1" x14ac:dyDescent="0.3"/>
    <row r="1149" s="25" customFormat="1" x14ac:dyDescent="0.3"/>
    <row r="1150" s="25" customFormat="1" x14ac:dyDescent="0.3"/>
    <row r="1151" s="25" customFormat="1" x14ac:dyDescent="0.3"/>
    <row r="1152" s="25" customFormat="1" x14ac:dyDescent="0.3"/>
    <row r="1153" s="25" customFormat="1" x14ac:dyDescent="0.3"/>
    <row r="1154" s="25" customFormat="1" x14ac:dyDescent="0.3"/>
    <row r="1155" s="25" customFormat="1" x14ac:dyDescent="0.3"/>
    <row r="1156" s="25" customFormat="1" x14ac:dyDescent="0.3"/>
    <row r="1157" s="25" customFormat="1" x14ac:dyDescent="0.3"/>
    <row r="1158" s="25" customFormat="1" x14ac:dyDescent="0.3"/>
    <row r="1159" s="25" customFormat="1" x14ac:dyDescent="0.3"/>
    <row r="1160" s="25" customFormat="1" x14ac:dyDescent="0.3"/>
    <row r="1161" s="25" customFormat="1" x14ac:dyDescent="0.3"/>
    <row r="1162" s="25" customFormat="1" x14ac:dyDescent="0.3"/>
    <row r="1163" s="25" customFormat="1" x14ac:dyDescent="0.3"/>
    <row r="1164" s="25" customFormat="1" x14ac:dyDescent="0.3"/>
    <row r="1165" s="25" customFormat="1" x14ac:dyDescent="0.3"/>
    <row r="1166" s="25" customFormat="1" x14ac:dyDescent="0.3"/>
    <row r="1167" s="25" customFormat="1" x14ac:dyDescent="0.3"/>
    <row r="1168" s="25" customFormat="1" x14ac:dyDescent="0.3"/>
    <row r="1169" s="25" customFormat="1" x14ac:dyDescent="0.3"/>
    <row r="1170" s="25" customFormat="1" x14ac:dyDescent="0.3"/>
    <row r="1171" s="25" customFormat="1" x14ac:dyDescent="0.3"/>
    <row r="1172" s="25" customFormat="1" x14ac:dyDescent="0.3"/>
    <row r="1173" s="25" customFormat="1" x14ac:dyDescent="0.3"/>
    <row r="1174" s="25" customFormat="1" x14ac:dyDescent="0.3"/>
    <row r="1175" s="25" customFormat="1" x14ac:dyDescent="0.3"/>
    <row r="1176" s="25" customFormat="1" x14ac:dyDescent="0.3"/>
    <row r="1177" s="25" customFormat="1" x14ac:dyDescent="0.3"/>
    <row r="1178" s="25" customFormat="1" x14ac:dyDescent="0.3"/>
    <row r="1179" s="25" customFormat="1" x14ac:dyDescent="0.3"/>
    <row r="1180" s="25" customFormat="1" x14ac:dyDescent="0.3"/>
    <row r="1181" s="25" customFormat="1" x14ac:dyDescent="0.3"/>
    <row r="1182" s="25" customFormat="1" x14ac:dyDescent="0.3"/>
    <row r="1183" s="25" customFormat="1" x14ac:dyDescent="0.3"/>
    <row r="1184" s="25" customFormat="1" x14ac:dyDescent="0.3"/>
    <row r="1185" s="25" customFormat="1" x14ac:dyDescent="0.3"/>
    <row r="1186" s="25" customFormat="1" x14ac:dyDescent="0.3"/>
    <row r="1187" s="25" customFormat="1" x14ac:dyDescent="0.3"/>
    <row r="1188" s="25" customFormat="1" x14ac:dyDescent="0.3"/>
    <row r="1189" s="25" customFormat="1" x14ac:dyDescent="0.3"/>
    <row r="1190" s="25" customFormat="1" x14ac:dyDescent="0.3"/>
    <row r="1191" s="25" customFormat="1" x14ac:dyDescent="0.3"/>
    <row r="1192" s="25" customFormat="1" x14ac:dyDescent="0.3"/>
    <row r="1193" s="25" customFormat="1" x14ac:dyDescent="0.3"/>
    <row r="1194" s="25" customFormat="1" x14ac:dyDescent="0.3"/>
    <row r="1195" s="25" customFormat="1" x14ac:dyDescent="0.3"/>
    <row r="1196" s="25" customFormat="1" x14ac:dyDescent="0.3"/>
    <row r="1197" s="25" customFormat="1" x14ac:dyDescent="0.3"/>
    <row r="1198" s="25" customFormat="1" x14ac:dyDescent="0.3"/>
    <row r="1199" s="25" customFormat="1" x14ac:dyDescent="0.3"/>
    <row r="1200" s="25" customFormat="1" x14ac:dyDescent="0.3"/>
    <row r="1201" s="25" customFormat="1" x14ac:dyDescent="0.3"/>
    <row r="1202" s="25" customFormat="1" x14ac:dyDescent="0.3"/>
    <row r="1203" s="25" customFormat="1" x14ac:dyDescent="0.3"/>
    <row r="1204" s="25" customFormat="1" x14ac:dyDescent="0.3"/>
    <row r="1205" s="25" customFormat="1" x14ac:dyDescent="0.3"/>
    <row r="1206" s="25" customFormat="1" x14ac:dyDescent="0.3"/>
    <row r="1207" s="25" customFormat="1" x14ac:dyDescent="0.3"/>
    <row r="1208" s="25" customFormat="1" x14ac:dyDescent="0.3"/>
    <row r="1209" s="25" customFormat="1" x14ac:dyDescent="0.3"/>
    <row r="1210" s="25" customFormat="1" x14ac:dyDescent="0.3"/>
    <row r="1211" s="25" customFormat="1" x14ac:dyDescent="0.3"/>
    <row r="1212" s="25" customFormat="1" x14ac:dyDescent="0.3"/>
    <row r="1213" s="25" customFormat="1" x14ac:dyDescent="0.3"/>
    <row r="1214" s="25" customFormat="1" x14ac:dyDescent="0.3"/>
    <row r="1215" s="25" customFormat="1" x14ac:dyDescent="0.3"/>
    <row r="1216" s="25" customFormat="1" x14ac:dyDescent="0.3"/>
    <row r="1217" s="25" customFormat="1" x14ac:dyDescent="0.3"/>
    <row r="1218" s="25" customFormat="1" x14ac:dyDescent="0.3"/>
    <row r="1219" s="25" customFormat="1" x14ac:dyDescent="0.3"/>
    <row r="1220" s="25" customFormat="1" x14ac:dyDescent="0.3"/>
    <row r="1221" s="25" customFormat="1" x14ac:dyDescent="0.3"/>
    <row r="1222" s="25" customFormat="1" x14ac:dyDescent="0.3"/>
    <row r="1223" s="25" customFormat="1" x14ac:dyDescent="0.3"/>
    <row r="1224" s="25" customFormat="1" x14ac:dyDescent="0.3"/>
    <row r="1225" s="25" customFormat="1" x14ac:dyDescent="0.3"/>
    <row r="1226" s="25" customFormat="1" x14ac:dyDescent="0.3"/>
    <row r="1227" s="25" customFormat="1" x14ac:dyDescent="0.3"/>
    <row r="1228" s="25" customFormat="1" x14ac:dyDescent="0.3"/>
    <row r="1229" s="25" customFormat="1" x14ac:dyDescent="0.3"/>
    <row r="1230" s="25" customFormat="1" x14ac:dyDescent="0.3"/>
    <row r="1231" s="25" customFormat="1" x14ac:dyDescent="0.3"/>
    <row r="1232" s="25" customFormat="1" x14ac:dyDescent="0.3"/>
    <row r="1233" s="25" customFormat="1" x14ac:dyDescent="0.3"/>
    <row r="1234" s="25" customFormat="1" x14ac:dyDescent="0.3"/>
    <row r="1235" s="25" customFormat="1" x14ac:dyDescent="0.3"/>
    <row r="1236" s="25" customFormat="1" x14ac:dyDescent="0.3"/>
    <row r="1237" s="25" customFormat="1" x14ac:dyDescent="0.3"/>
    <row r="1238" s="25" customFormat="1" x14ac:dyDescent="0.3"/>
    <row r="1239" s="25" customFormat="1" x14ac:dyDescent="0.3"/>
    <row r="1240" s="25" customFormat="1" x14ac:dyDescent="0.3"/>
    <row r="1241" s="25" customFormat="1" x14ac:dyDescent="0.3"/>
    <row r="1242" s="25" customFormat="1" x14ac:dyDescent="0.3"/>
    <row r="1243" s="25" customFormat="1" x14ac:dyDescent="0.3"/>
    <row r="1244" s="25" customFormat="1" x14ac:dyDescent="0.3"/>
    <row r="1245" s="25" customFormat="1" x14ac:dyDescent="0.3"/>
    <row r="1246" s="25" customFormat="1" x14ac:dyDescent="0.3"/>
    <row r="1247" s="25" customFormat="1" x14ac:dyDescent="0.3"/>
    <row r="1248" s="25" customFormat="1" x14ac:dyDescent="0.3"/>
    <row r="1249" s="25" customFormat="1" x14ac:dyDescent="0.3"/>
    <row r="1250" s="25" customFormat="1" x14ac:dyDescent="0.3"/>
    <row r="1251" s="25" customFormat="1" x14ac:dyDescent="0.3"/>
    <row r="1252" s="25" customFormat="1" x14ac:dyDescent="0.3"/>
    <row r="1253" s="25" customFormat="1" x14ac:dyDescent="0.3"/>
    <row r="1254" s="25" customFormat="1" x14ac:dyDescent="0.3"/>
    <row r="1255" s="25" customFormat="1" x14ac:dyDescent="0.3"/>
    <row r="1256" s="25" customFormat="1" x14ac:dyDescent="0.3"/>
    <row r="1257" s="25" customFormat="1" x14ac:dyDescent="0.3"/>
    <row r="1258" s="25" customFormat="1" x14ac:dyDescent="0.3"/>
    <row r="1259" s="25" customFormat="1" x14ac:dyDescent="0.3"/>
    <row r="1260" s="25" customFormat="1" x14ac:dyDescent="0.3"/>
    <row r="1261" s="25" customFormat="1" x14ac:dyDescent="0.3"/>
    <row r="1262" s="25" customFormat="1" x14ac:dyDescent="0.3"/>
    <row r="1263" s="25" customFormat="1" x14ac:dyDescent="0.3"/>
    <row r="1264" s="25" customFormat="1" x14ac:dyDescent="0.3"/>
    <row r="1265" s="25" customFormat="1" x14ac:dyDescent="0.3"/>
    <row r="1266" s="25" customFormat="1" x14ac:dyDescent="0.3"/>
    <row r="1267" s="25" customFormat="1" x14ac:dyDescent="0.3"/>
    <row r="1268" s="25" customFormat="1" x14ac:dyDescent="0.3"/>
    <row r="1269" s="25" customFormat="1" x14ac:dyDescent="0.3"/>
    <row r="1270" s="25" customFormat="1" x14ac:dyDescent="0.3"/>
    <row r="1271" s="25" customFormat="1" x14ac:dyDescent="0.3"/>
    <row r="1272" s="25" customFormat="1" x14ac:dyDescent="0.3"/>
    <row r="1273" s="25" customFormat="1" x14ac:dyDescent="0.3"/>
    <row r="1274" s="25" customFormat="1" x14ac:dyDescent="0.3"/>
    <row r="1275" s="25" customFormat="1" x14ac:dyDescent="0.3"/>
    <row r="1276" s="25" customFormat="1" x14ac:dyDescent="0.3"/>
    <row r="1277" s="25" customFormat="1" x14ac:dyDescent="0.3"/>
    <row r="1278" s="25" customFormat="1" x14ac:dyDescent="0.3"/>
    <row r="1279" s="25" customFormat="1" x14ac:dyDescent="0.3"/>
    <row r="1280" s="25" customFormat="1" x14ac:dyDescent="0.3"/>
    <row r="1281" s="25" customFormat="1" x14ac:dyDescent="0.3"/>
    <row r="1282" s="25" customFormat="1" x14ac:dyDescent="0.3"/>
    <row r="1283" s="25" customFormat="1" x14ac:dyDescent="0.3"/>
    <row r="1284" s="25" customFormat="1" x14ac:dyDescent="0.3"/>
    <row r="1285" s="25" customFormat="1" x14ac:dyDescent="0.3"/>
    <row r="1286" s="25" customFormat="1" x14ac:dyDescent="0.3"/>
    <row r="1287" s="25" customFormat="1" x14ac:dyDescent="0.3"/>
    <row r="1288" s="25" customFormat="1" x14ac:dyDescent="0.3"/>
    <row r="1289" s="25" customFormat="1" x14ac:dyDescent="0.3"/>
    <row r="1290" s="25" customFormat="1" x14ac:dyDescent="0.3"/>
    <row r="1291" s="25" customFormat="1" x14ac:dyDescent="0.3"/>
    <row r="1292" s="25" customFormat="1" x14ac:dyDescent="0.3"/>
    <row r="1293" s="25" customFormat="1" x14ac:dyDescent="0.3"/>
    <row r="1294" s="25" customFormat="1" x14ac:dyDescent="0.3"/>
    <row r="1295" s="25" customFormat="1" x14ac:dyDescent="0.3"/>
    <row r="1296" s="25" customFormat="1" x14ac:dyDescent="0.3"/>
    <row r="1297" s="25" customFormat="1" x14ac:dyDescent="0.3"/>
    <row r="1298" s="25" customFormat="1" x14ac:dyDescent="0.3"/>
    <row r="1299" s="25" customFormat="1" x14ac:dyDescent="0.3"/>
    <row r="1300" s="25" customFormat="1" x14ac:dyDescent="0.3"/>
    <row r="1301" s="25" customFormat="1" x14ac:dyDescent="0.3"/>
    <row r="1302" s="25" customFormat="1" x14ac:dyDescent="0.3"/>
    <row r="1303" s="25" customFormat="1" x14ac:dyDescent="0.3"/>
    <row r="1304" s="25" customFormat="1" x14ac:dyDescent="0.3"/>
    <row r="1305" s="25" customFormat="1" x14ac:dyDescent="0.3"/>
    <row r="1306" s="25" customFormat="1" x14ac:dyDescent="0.3"/>
    <row r="1307" s="25" customFormat="1" x14ac:dyDescent="0.3"/>
    <row r="1308" s="25" customFormat="1" x14ac:dyDescent="0.3"/>
    <row r="1309" s="25" customFormat="1" x14ac:dyDescent="0.3"/>
    <row r="1310" s="25" customFormat="1" x14ac:dyDescent="0.3"/>
    <row r="1311" s="25" customFormat="1" x14ac:dyDescent="0.3"/>
    <row r="1312" s="25" customFormat="1" x14ac:dyDescent="0.3"/>
    <row r="1313" s="25" customFormat="1" x14ac:dyDescent="0.3"/>
    <row r="1314" s="25" customFormat="1" x14ac:dyDescent="0.3"/>
    <row r="1315" s="25" customFormat="1" x14ac:dyDescent="0.3"/>
    <row r="1316" s="25" customFormat="1" x14ac:dyDescent="0.3"/>
    <row r="1317" s="25" customFormat="1" x14ac:dyDescent="0.3"/>
    <row r="1318" s="25" customFormat="1" x14ac:dyDescent="0.3"/>
    <row r="1319" s="25" customFormat="1" x14ac:dyDescent="0.3"/>
    <row r="1320" s="25" customFormat="1" x14ac:dyDescent="0.3"/>
    <row r="1321" s="25" customFormat="1" x14ac:dyDescent="0.3"/>
    <row r="1322" s="25" customFormat="1" x14ac:dyDescent="0.3"/>
    <row r="1323" s="25" customFormat="1" x14ac:dyDescent="0.3"/>
    <row r="1324" s="25" customFormat="1" x14ac:dyDescent="0.3"/>
    <row r="1325" s="25" customFormat="1" x14ac:dyDescent="0.3"/>
    <row r="1326" s="25" customFormat="1" x14ac:dyDescent="0.3"/>
    <row r="1327" s="25" customFormat="1" x14ac:dyDescent="0.3"/>
    <row r="1328" s="25" customFormat="1" x14ac:dyDescent="0.3"/>
    <row r="1329" s="25" customFormat="1" x14ac:dyDescent="0.3"/>
    <row r="1330" s="25" customFormat="1" x14ac:dyDescent="0.3"/>
    <row r="1331" s="25" customFormat="1" x14ac:dyDescent="0.3"/>
    <row r="1332" s="25" customFormat="1" x14ac:dyDescent="0.3"/>
    <row r="1333" s="25" customFormat="1" x14ac:dyDescent="0.3"/>
    <row r="1334" s="25" customFormat="1" x14ac:dyDescent="0.3"/>
    <row r="1335" s="25" customFormat="1" x14ac:dyDescent="0.3"/>
    <row r="1336" s="25" customFormat="1" x14ac:dyDescent="0.3"/>
    <row r="1337" s="25" customFormat="1" x14ac:dyDescent="0.3"/>
    <row r="1338" s="25" customFormat="1" x14ac:dyDescent="0.3"/>
    <row r="1339" s="25" customFormat="1" x14ac:dyDescent="0.3"/>
    <row r="1340" s="25" customFormat="1" x14ac:dyDescent="0.3"/>
    <row r="1341" s="25" customFormat="1" x14ac:dyDescent="0.3"/>
    <row r="1342" s="25" customFormat="1" x14ac:dyDescent="0.3"/>
    <row r="1343" s="25" customFormat="1" x14ac:dyDescent="0.3"/>
    <row r="1344" s="25" customFormat="1" x14ac:dyDescent="0.3"/>
    <row r="1345" s="25" customFormat="1" x14ac:dyDescent="0.3"/>
    <row r="1346" s="25" customFormat="1" x14ac:dyDescent="0.3"/>
    <row r="1347" s="25" customFormat="1" x14ac:dyDescent="0.3"/>
    <row r="1348" s="25" customFormat="1" x14ac:dyDescent="0.3"/>
    <row r="1349" s="25" customFormat="1" x14ac:dyDescent="0.3"/>
    <row r="1350" s="25" customFormat="1" x14ac:dyDescent="0.3"/>
    <row r="1351" s="25" customFormat="1" x14ac:dyDescent="0.3"/>
    <row r="1352" s="25" customFormat="1" x14ac:dyDescent="0.3"/>
    <row r="1353" s="25" customFormat="1" x14ac:dyDescent="0.3"/>
    <row r="1354" s="25" customFormat="1" x14ac:dyDescent="0.3"/>
    <row r="1355" s="25" customFormat="1" x14ac:dyDescent="0.3"/>
    <row r="1356" s="25" customFormat="1" x14ac:dyDescent="0.3"/>
    <row r="1357" s="25" customFormat="1" x14ac:dyDescent="0.3"/>
    <row r="1358" s="25" customFormat="1" x14ac:dyDescent="0.3"/>
    <row r="1359" s="25" customFormat="1" x14ac:dyDescent="0.3"/>
    <row r="1360" s="25" customFormat="1" x14ac:dyDescent="0.3"/>
    <row r="1361" s="25" customFormat="1" x14ac:dyDescent="0.3"/>
    <row r="1362" s="25" customFormat="1" x14ac:dyDescent="0.3"/>
    <row r="1363" s="25" customFormat="1" x14ac:dyDescent="0.3"/>
    <row r="1364" s="25" customFormat="1" x14ac:dyDescent="0.3"/>
    <row r="1365" s="25" customFormat="1" x14ac:dyDescent="0.3"/>
    <row r="1366" s="25" customFormat="1" x14ac:dyDescent="0.3"/>
    <row r="1367" s="25" customFormat="1" x14ac:dyDescent="0.3"/>
    <row r="1368" s="25" customFormat="1" x14ac:dyDescent="0.3"/>
    <row r="1369" s="25" customFormat="1" x14ac:dyDescent="0.3"/>
    <row r="1370" s="25" customFormat="1" x14ac:dyDescent="0.3"/>
    <row r="1371" s="25" customFormat="1" x14ac:dyDescent="0.3"/>
    <row r="1372" s="25" customFormat="1" x14ac:dyDescent="0.3"/>
    <row r="1373" s="25" customFormat="1" x14ac:dyDescent="0.3"/>
    <row r="1374" s="25" customFormat="1" x14ac:dyDescent="0.3"/>
    <row r="1375" s="25" customFormat="1" x14ac:dyDescent="0.3"/>
    <row r="1376" s="25" customFormat="1" x14ac:dyDescent="0.3"/>
    <row r="1377" s="25" customFormat="1" x14ac:dyDescent="0.3"/>
    <row r="1378" s="25" customFormat="1" x14ac:dyDescent="0.3"/>
    <row r="1379" s="25" customFormat="1" x14ac:dyDescent="0.3"/>
    <row r="1380" s="25" customFormat="1" x14ac:dyDescent="0.3"/>
    <row r="1381" s="25" customFormat="1" x14ac:dyDescent="0.3"/>
    <row r="1382" s="25" customFormat="1" x14ac:dyDescent="0.3"/>
    <row r="1383" s="25" customFormat="1" x14ac:dyDescent="0.3"/>
    <row r="1384" s="25" customFormat="1" x14ac:dyDescent="0.3"/>
    <row r="1385" s="25" customFormat="1" x14ac:dyDescent="0.3"/>
    <row r="1386" s="25" customFormat="1" x14ac:dyDescent="0.3"/>
    <row r="1387" s="25" customFormat="1" x14ac:dyDescent="0.3"/>
    <row r="1388" s="25" customFormat="1" x14ac:dyDescent="0.3"/>
    <row r="1389" s="25" customFormat="1" x14ac:dyDescent="0.3"/>
    <row r="1390" s="25" customFormat="1" x14ac:dyDescent="0.3"/>
    <row r="1391" s="25" customFormat="1" x14ac:dyDescent="0.3"/>
    <row r="1392" s="25" customFormat="1" x14ac:dyDescent="0.3"/>
    <row r="1393" s="25" customFormat="1" x14ac:dyDescent="0.3"/>
    <row r="1394" s="25" customFormat="1" x14ac:dyDescent="0.3"/>
    <row r="1395" s="25" customFormat="1" x14ac:dyDescent="0.3"/>
    <row r="1396" s="25" customFormat="1" x14ac:dyDescent="0.3"/>
    <row r="1397" s="25" customFormat="1" x14ac:dyDescent="0.3"/>
    <row r="1398" s="25" customFormat="1" x14ac:dyDescent="0.3"/>
    <row r="1399" s="25" customFormat="1" x14ac:dyDescent="0.3"/>
    <row r="1400" s="25" customFormat="1" x14ac:dyDescent="0.3"/>
    <row r="1401" s="25" customFormat="1" x14ac:dyDescent="0.3"/>
    <row r="1402" s="25" customFormat="1" x14ac:dyDescent="0.3"/>
    <row r="1403" s="25" customFormat="1" x14ac:dyDescent="0.3"/>
    <row r="1404" s="25" customFormat="1" x14ac:dyDescent="0.3"/>
    <row r="1405" s="25" customFormat="1" x14ac:dyDescent="0.3"/>
    <row r="1406" s="25" customFormat="1" x14ac:dyDescent="0.3"/>
    <row r="1407" s="25" customFormat="1" x14ac:dyDescent="0.3"/>
    <row r="1408" s="25" customFormat="1" x14ac:dyDescent="0.3"/>
    <row r="1409" s="25" customFormat="1" x14ac:dyDescent="0.3"/>
    <row r="1410" s="25" customFormat="1" x14ac:dyDescent="0.3"/>
    <row r="1411" s="25" customFormat="1" x14ac:dyDescent="0.3"/>
    <row r="1412" s="25" customFormat="1" x14ac:dyDescent="0.3"/>
    <row r="1413" s="25" customFormat="1" x14ac:dyDescent="0.3"/>
    <row r="1414" s="25" customFormat="1" x14ac:dyDescent="0.3"/>
    <row r="1415" s="25" customFormat="1" x14ac:dyDescent="0.3"/>
    <row r="1416" s="25" customFormat="1" x14ac:dyDescent="0.3"/>
    <row r="1417" s="25" customFormat="1" x14ac:dyDescent="0.3"/>
    <row r="1418" s="25" customFormat="1" x14ac:dyDescent="0.3"/>
    <row r="1419" s="25" customFormat="1" x14ac:dyDescent="0.3"/>
    <row r="1420" s="25" customFormat="1" x14ac:dyDescent="0.3"/>
    <row r="1421" s="25" customFormat="1" x14ac:dyDescent="0.3"/>
    <row r="1422" s="25" customFormat="1" x14ac:dyDescent="0.3"/>
    <row r="1423" s="25" customFormat="1" x14ac:dyDescent="0.3"/>
    <row r="1424" s="25" customFormat="1" x14ac:dyDescent="0.3"/>
    <row r="1425" s="25" customFormat="1" x14ac:dyDescent="0.3"/>
    <row r="1426" s="25" customFormat="1" x14ac:dyDescent="0.3"/>
    <row r="1427" s="25" customFormat="1" x14ac:dyDescent="0.3"/>
    <row r="1428" s="25" customFormat="1" x14ac:dyDescent="0.3"/>
    <row r="1429" s="25" customFormat="1" x14ac:dyDescent="0.3"/>
    <row r="1430" s="25" customFormat="1" x14ac:dyDescent="0.3"/>
    <row r="1431" s="25" customFormat="1" x14ac:dyDescent="0.3"/>
    <row r="1432" s="25" customFormat="1" x14ac:dyDescent="0.3"/>
    <row r="1433" s="25" customFormat="1" x14ac:dyDescent="0.3"/>
    <row r="1434" s="25" customFormat="1" x14ac:dyDescent="0.3"/>
    <row r="1435" s="25" customFormat="1" x14ac:dyDescent="0.3"/>
    <row r="1436" s="25" customFormat="1" x14ac:dyDescent="0.3"/>
    <row r="1437" s="25" customFormat="1" x14ac:dyDescent="0.3"/>
    <row r="1438" s="25" customFormat="1" x14ac:dyDescent="0.3"/>
    <row r="1439" s="25" customFormat="1" x14ac:dyDescent="0.3"/>
    <row r="1440" s="25" customFormat="1" x14ac:dyDescent="0.3"/>
    <row r="1441" s="25" customFormat="1" x14ac:dyDescent="0.3"/>
    <row r="1442" s="25" customFormat="1" x14ac:dyDescent="0.3"/>
    <row r="1443" s="25" customFormat="1" x14ac:dyDescent="0.3"/>
    <row r="1444" s="25" customFormat="1" x14ac:dyDescent="0.3"/>
    <row r="1445" s="25" customFormat="1" x14ac:dyDescent="0.3"/>
    <row r="1446" s="25" customFormat="1" x14ac:dyDescent="0.3"/>
    <row r="1447" s="25" customFormat="1" x14ac:dyDescent="0.3"/>
    <row r="1448" s="25" customFormat="1" x14ac:dyDescent="0.3"/>
    <row r="1449" s="25" customFormat="1" x14ac:dyDescent="0.3"/>
    <row r="1450" s="25" customFormat="1" x14ac:dyDescent="0.3"/>
    <row r="1451" s="25" customFormat="1" x14ac:dyDescent="0.3"/>
    <row r="1452" s="25" customFormat="1" x14ac:dyDescent="0.3"/>
    <row r="1453" s="25" customFormat="1" x14ac:dyDescent="0.3"/>
    <row r="1454" s="25" customFormat="1" x14ac:dyDescent="0.3"/>
    <row r="1455" s="25" customFormat="1" x14ac:dyDescent="0.3"/>
    <row r="1456" s="25" customFormat="1" x14ac:dyDescent="0.3"/>
    <row r="1457" s="25" customFormat="1" x14ac:dyDescent="0.3"/>
    <row r="1458" s="25" customFormat="1" x14ac:dyDescent="0.3"/>
    <row r="1459" s="25" customFormat="1" x14ac:dyDescent="0.3"/>
    <row r="1460" s="25" customFormat="1" x14ac:dyDescent="0.3"/>
    <row r="1461" s="25" customFormat="1" x14ac:dyDescent="0.3"/>
    <row r="1462" s="25" customFormat="1" x14ac:dyDescent="0.3"/>
    <row r="1463" s="25" customFormat="1" x14ac:dyDescent="0.3"/>
    <row r="1464" s="25" customFormat="1" x14ac:dyDescent="0.3"/>
    <row r="1465" s="25" customFormat="1" x14ac:dyDescent="0.3"/>
    <row r="1466" s="25" customFormat="1" x14ac:dyDescent="0.3"/>
    <row r="1467" s="25" customFormat="1" x14ac:dyDescent="0.3"/>
    <row r="1468" s="25" customFormat="1" x14ac:dyDescent="0.3"/>
    <row r="1469" s="25" customFormat="1" x14ac:dyDescent="0.3"/>
    <row r="1470" s="25" customFormat="1" x14ac:dyDescent="0.3"/>
    <row r="1471" s="25" customFormat="1" x14ac:dyDescent="0.3"/>
    <row r="1472" s="25" customFormat="1" x14ac:dyDescent="0.3"/>
    <row r="1473" s="25" customFormat="1" x14ac:dyDescent="0.3"/>
    <row r="1474" s="25" customFormat="1" x14ac:dyDescent="0.3"/>
    <row r="1475" s="25" customFormat="1" x14ac:dyDescent="0.3"/>
    <row r="1476" s="25" customFormat="1" x14ac:dyDescent="0.3"/>
    <row r="1477" s="25" customFormat="1" x14ac:dyDescent="0.3"/>
    <row r="1478" s="25" customFormat="1" x14ac:dyDescent="0.3"/>
    <row r="1479" s="25" customFormat="1" x14ac:dyDescent="0.3"/>
    <row r="1480" s="25" customFormat="1" x14ac:dyDescent="0.3"/>
    <row r="1481" s="25" customFormat="1" x14ac:dyDescent="0.3"/>
    <row r="1482" s="25" customFormat="1" x14ac:dyDescent="0.3"/>
    <row r="1483" s="25" customFormat="1" x14ac:dyDescent="0.3"/>
    <row r="1484" s="25" customFormat="1" x14ac:dyDescent="0.3"/>
    <row r="1485" s="25" customFormat="1" x14ac:dyDescent="0.3"/>
    <row r="1486" s="25" customFormat="1" x14ac:dyDescent="0.3"/>
    <row r="1487" s="25" customFormat="1" x14ac:dyDescent="0.3"/>
    <row r="1488" s="25" customFormat="1" x14ac:dyDescent="0.3"/>
    <row r="1489" s="25" customFormat="1" x14ac:dyDescent="0.3"/>
    <row r="1490" s="25" customFormat="1" x14ac:dyDescent="0.3"/>
    <row r="1491" s="25" customFormat="1" x14ac:dyDescent="0.3"/>
    <row r="1492" s="25" customFormat="1" x14ac:dyDescent="0.3"/>
    <row r="1493" s="25" customFormat="1" x14ac:dyDescent="0.3"/>
    <row r="1494" s="25" customFormat="1" x14ac:dyDescent="0.3"/>
    <row r="1495" s="25" customFormat="1" x14ac:dyDescent="0.3"/>
    <row r="1496" s="25" customFormat="1" x14ac:dyDescent="0.3"/>
    <row r="1497" s="25" customFormat="1" x14ac:dyDescent="0.3"/>
    <row r="1498" s="25" customFormat="1" x14ac:dyDescent="0.3"/>
    <row r="1499" s="25" customFormat="1" x14ac:dyDescent="0.3"/>
    <row r="1500" s="25" customFormat="1" x14ac:dyDescent="0.3"/>
    <row r="1501" s="25" customFormat="1" x14ac:dyDescent="0.3"/>
    <row r="1502" s="25" customFormat="1" x14ac:dyDescent="0.3"/>
    <row r="1503" s="25" customFormat="1" x14ac:dyDescent="0.3"/>
    <row r="1504" s="25" customFormat="1" x14ac:dyDescent="0.3"/>
    <row r="1505" s="25" customFormat="1" x14ac:dyDescent="0.3"/>
    <row r="1506" s="25" customFormat="1" x14ac:dyDescent="0.3"/>
    <row r="1507" s="25" customFormat="1" x14ac:dyDescent="0.3"/>
    <row r="1508" s="25" customFormat="1" x14ac:dyDescent="0.3"/>
    <row r="1509" s="25" customFormat="1" x14ac:dyDescent="0.3"/>
    <row r="1510" s="25" customFormat="1" x14ac:dyDescent="0.3"/>
    <row r="1511" s="25" customFormat="1" x14ac:dyDescent="0.3"/>
    <row r="1512" s="25" customFormat="1" x14ac:dyDescent="0.3"/>
    <row r="1513" s="25" customFormat="1" x14ac:dyDescent="0.3"/>
    <row r="1514" s="25" customFormat="1" x14ac:dyDescent="0.3"/>
    <row r="1515" s="25" customFormat="1" x14ac:dyDescent="0.3"/>
    <row r="1516" s="25" customFormat="1" x14ac:dyDescent="0.3"/>
    <row r="1517" s="25" customFormat="1" x14ac:dyDescent="0.3"/>
    <row r="1518" s="25" customFormat="1" x14ac:dyDescent="0.3"/>
    <row r="1519" s="25" customFormat="1" x14ac:dyDescent="0.3"/>
    <row r="1520" s="25" customFormat="1" x14ac:dyDescent="0.3"/>
    <row r="1521" s="25" customFormat="1" x14ac:dyDescent="0.3"/>
    <row r="1522" s="25" customFormat="1" x14ac:dyDescent="0.3"/>
    <row r="1523" s="25" customFormat="1" x14ac:dyDescent="0.3"/>
    <row r="1524" s="25" customFormat="1" x14ac:dyDescent="0.3"/>
    <row r="1525" s="25" customFormat="1" x14ac:dyDescent="0.3"/>
    <row r="1526" s="25" customFormat="1" x14ac:dyDescent="0.3"/>
    <row r="1527" s="25" customFormat="1" x14ac:dyDescent="0.3"/>
    <row r="1528" s="25" customFormat="1" x14ac:dyDescent="0.3"/>
    <row r="1529" s="25" customFormat="1" x14ac:dyDescent="0.3"/>
    <row r="1530" s="25" customFormat="1" x14ac:dyDescent="0.3"/>
    <row r="1531" s="25" customFormat="1" x14ac:dyDescent="0.3"/>
    <row r="1532" s="25" customFormat="1" x14ac:dyDescent="0.3"/>
    <row r="1533" s="25" customFormat="1" x14ac:dyDescent="0.3"/>
    <row r="1534" s="25" customFormat="1" x14ac:dyDescent="0.3"/>
    <row r="1535" s="25" customFormat="1" x14ac:dyDescent="0.3"/>
    <row r="1536" s="25" customFormat="1" x14ac:dyDescent="0.3"/>
    <row r="1537" s="25" customFormat="1" x14ac:dyDescent="0.3"/>
    <row r="1538" s="25" customFormat="1" x14ac:dyDescent="0.3"/>
    <row r="1539" s="25" customFormat="1" x14ac:dyDescent="0.3"/>
    <row r="1540" s="25" customFormat="1" x14ac:dyDescent="0.3"/>
    <row r="1541" s="25" customFormat="1" x14ac:dyDescent="0.3"/>
    <row r="1542" s="25" customFormat="1" x14ac:dyDescent="0.3"/>
    <row r="1543" s="25" customFormat="1" x14ac:dyDescent="0.3"/>
    <row r="1544" s="25" customFormat="1" x14ac:dyDescent="0.3"/>
    <row r="1545" s="25" customFormat="1" x14ac:dyDescent="0.3"/>
    <row r="1546" s="25" customFormat="1" x14ac:dyDescent="0.3"/>
    <row r="1547" s="25" customFormat="1" x14ac:dyDescent="0.3"/>
    <row r="1548" s="25" customFormat="1" x14ac:dyDescent="0.3"/>
    <row r="1549" s="25" customFormat="1" x14ac:dyDescent="0.3"/>
    <row r="1550" s="25" customFormat="1" x14ac:dyDescent="0.3"/>
    <row r="1551" s="25" customFormat="1" x14ac:dyDescent="0.3"/>
    <row r="1552" s="25" customFormat="1" x14ac:dyDescent="0.3"/>
    <row r="1553" s="25" customFormat="1" x14ac:dyDescent="0.3"/>
    <row r="1554" s="25" customFormat="1" x14ac:dyDescent="0.3"/>
    <row r="1555" s="25" customFormat="1" x14ac:dyDescent="0.3"/>
    <row r="1556" s="25" customFormat="1" x14ac:dyDescent="0.3"/>
    <row r="1557" s="25" customFormat="1" x14ac:dyDescent="0.3"/>
    <row r="1558" s="25" customFormat="1" x14ac:dyDescent="0.3"/>
    <row r="1559" s="25" customFormat="1" x14ac:dyDescent="0.3"/>
    <row r="1560" s="25" customFormat="1" x14ac:dyDescent="0.3"/>
    <row r="1561" s="25" customFormat="1" x14ac:dyDescent="0.3"/>
    <row r="1562" s="25" customFormat="1" x14ac:dyDescent="0.3"/>
    <row r="1563" s="25" customFormat="1" x14ac:dyDescent="0.3"/>
    <row r="1564" s="25" customFormat="1" x14ac:dyDescent="0.3"/>
    <row r="1565" s="25" customFormat="1" x14ac:dyDescent="0.3"/>
    <row r="1566" s="25" customFormat="1" x14ac:dyDescent="0.3"/>
    <row r="1567" s="25" customFormat="1" x14ac:dyDescent="0.3"/>
    <row r="1568" s="25" customFormat="1" x14ac:dyDescent="0.3"/>
    <row r="1569" s="25" customFormat="1" x14ac:dyDescent="0.3"/>
    <row r="1570" s="25" customFormat="1" x14ac:dyDescent="0.3"/>
    <row r="1571" s="25" customFormat="1" x14ac:dyDescent="0.3"/>
    <row r="1572" s="25" customFormat="1" x14ac:dyDescent="0.3"/>
    <row r="1573" s="25" customFormat="1" x14ac:dyDescent="0.3"/>
    <row r="1574" s="25" customFormat="1" x14ac:dyDescent="0.3"/>
    <row r="1575" s="25" customFormat="1" x14ac:dyDescent="0.3"/>
    <row r="1576" s="25" customFormat="1" x14ac:dyDescent="0.3"/>
    <row r="1577" s="25" customFormat="1" x14ac:dyDescent="0.3"/>
    <row r="1578" s="25" customFormat="1" x14ac:dyDescent="0.3"/>
    <row r="1579" s="25" customFormat="1" x14ac:dyDescent="0.3"/>
    <row r="1580" s="25" customFormat="1" x14ac:dyDescent="0.3"/>
    <row r="1581" s="25" customFormat="1" x14ac:dyDescent="0.3"/>
    <row r="1582" s="25" customFormat="1" x14ac:dyDescent="0.3"/>
    <row r="1583" s="25" customFormat="1" x14ac:dyDescent="0.3"/>
    <row r="1584" s="25" customFormat="1" x14ac:dyDescent="0.3"/>
    <row r="1585" s="25" customFormat="1" x14ac:dyDescent="0.3"/>
    <row r="1586" s="25" customFormat="1" x14ac:dyDescent="0.3"/>
    <row r="1587" s="25" customFormat="1" x14ac:dyDescent="0.3"/>
    <row r="1588" s="25" customFormat="1" x14ac:dyDescent="0.3"/>
    <row r="1589" s="25" customFormat="1" x14ac:dyDescent="0.3"/>
    <row r="1590" s="25" customFormat="1" x14ac:dyDescent="0.3"/>
    <row r="1591" s="25" customFormat="1" x14ac:dyDescent="0.3"/>
    <row r="1592" s="25" customFormat="1" x14ac:dyDescent="0.3"/>
    <row r="1593" s="25" customFormat="1" x14ac:dyDescent="0.3"/>
    <row r="1594" s="25" customFormat="1" x14ac:dyDescent="0.3"/>
    <row r="1595" s="25" customFormat="1" x14ac:dyDescent="0.3"/>
    <row r="1596" s="25" customFormat="1" x14ac:dyDescent="0.3"/>
    <row r="1597" s="25" customFormat="1" x14ac:dyDescent="0.3"/>
    <row r="1598" s="25" customFormat="1" x14ac:dyDescent="0.3"/>
    <row r="1599" s="25" customFormat="1" x14ac:dyDescent="0.3"/>
    <row r="1600" s="25" customFormat="1" x14ac:dyDescent="0.3"/>
    <row r="1601" s="25" customFormat="1" x14ac:dyDescent="0.3"/>
    <row r="1602" s="25" customFormat="1" x14ac:dyDescent="0.3"/>
    <row r="1603" s="25" customFormat="1" x14ac:dyDescent="0.3"/>
    <row r="1604" s="25" customFormat="1" x14ac:dyDescent="0.3"/>
    <row r="1605" s="25" customFormat="1" x14ac:dyDescent="0.3"/>
    <row r="1606" s="25" customFormat="1" x14ac:dyDescent="0.3"/>
    <row r="1607" s="25" customFormat="1" x14ac:dyDescent="0.3"/>
    <row r="1608" s="25" customFormat="1" x14ac:dyDescent="0.3"/>
    <row r="1609" s="25" customFormat="1" x14ac:dyDescent="0.3"/>
    <row r="1610" s="25" customFormat="1" x14ac:dyDescent="0.3"/>
    <row r="1611" s="25" customFormat="1" x14ac:dyDescent="0.3"/>
    <row r="1612" s="25" customFormat="1" x14ac:dyDescent="0.3"/>
    <row r="1613" s="25" customFormat="1" x14ac:dyDescent="0.3"/>
    <row r="1614" s="25" customFormat="1" x14ac:dyDescent="0.3"/>
    <row r="1615" s="25" customFormat="1" x14ac:dyDescent="0.3"/>
    <row r="1616" s="25" customFormat="1" x14ac:dyDescent="0.3"/>
    <row r="1617" s="25" customFormat="1" x14ac:dyDescent="0.3"/>
    <row r="1618" s="25" customFormat="1" x14ac:dyDescent="0.3"/>
    <row r="1619" s="25" customFormat="1" x14ac:dyDescent="0.3"/>
    <row r="1620" s="25" customFormat="1" x14ac:dyDescent="0.3"/>
    <row r="1621" s="25" customFormat="1" x14ac:dyDescent="0.3"/>
    <row r="1622" s="25" customFormat="1" x14ac:dyDescent="0.3"/>
    <row r="1623" s="25" customFormat="1" x14ac:dyDescent="0.3"/>
    <row r="1624" s="25" customFormat="1" x14ac:dyDescent="0.3"/>
    <row r="1625" s="25" customFormat="1" x14ac:dyDescent="0.3"/>
    <row r="1626" s="25" customFormat="1" x14ac:dyDescent="0.3"/>
    <row r="1627" s="25" customFormat="1" x14ac:dyDescent="0.3"/>
    <row r="1628" s="25" customFormat="1" x14ac:dyDescent="0.3"/>
    <row r="1629" s="25" customFormat="1" x14ac:dyDescent="0.3"/>
    <row r="1630" s="25" customFormat="1" x14ac:dyDescent="0.3"/>
    <row r="1631" s="25" customFormat="1" x14ac:dyDescent="0.3"/>
    <row r="1632" s="25" customFormat="1" x14ac:dyDescent="0.3"/>
    <row r="1633" s="25" customFormat="1" x14ac:dyDescent="0.3"/>
    <row r="1634" s="25" customFormat="1" x14ac:dyDescent="0.3"/>
    <row r="1635" s="25" customFormat="1" x14ac:dyDescent="0.3"/>
    <row r="1636" s="25" customFormat="1" x14ac:dyDescent="0.3"/>
    <row r="1637" s="25" customFormat="1" x14ac:dyDescent="0.3"/>
    <row r="1638" s="25" customFormat="1" x14ac:dyDescent="0.3"/>
    <row r="1639" s="25" customFormat="1" x14ac:dyDescent="0.3"/>
    <row r="1640" s="25" customFormat="1" x14ac:dyDescent="0.3"/>
    <row r="1641" s="25" customFormat="1" x14ac:dyDescent="0.3"/>
    <row r="1642" s="25" customFormat="1" x14ac:dyDescent="0.3"/>
    <row r="1643" s="25" customFormat="1" x14ac:dyDescent="0.3"/>
    <row r="1644" s="25" customFormat="1" x14ac:dyDescent="0.3"/>
    <row r="1645" s="25" customFormat="1" x14ac:dyDescent="0.3"/>
    <row r="1646" s="25" customFormat="1" x14ac:dyDescent="0.3"/>
    <row r="1647" s="25" customFormat="1" x14ac:dyDescent="0.3"/>
    <row r="1648" s="25" customFormat="1" x14ac:dyDescent="0.3"/>
    <row r="1649" s="25" customFormat="1" x14ac:dyDescent="0.3"/>
    <row r="1650" s="25" customFormat="1" x14ac:dyDescent="0.3"/>
    <row r="1651" s="25" customFormat="1" x14ac:dyDescent="0.3"/>
    <row r="1652" s="25" customFormat="1" x14ac:dyDescent="0.3"/>
    <row r="1653" s="25" customFormat="1" x14ac:dyDescent="0.3"/>
    <row r="1654" s="25" customFormat="1" x14ac:dyDescent="0.3"/>
    <row r="1655" s="25" customFormat="1" x14ac:dyDescent="0.3"/>
    <row r="1656" s="25" customFormat="1" x14ac:dyDescent="0.3"/>
    <row r="1657" s="25" customFormat="1" x14ac:dyDescent="0.3"/>
    <row r="1658" s="25" customFormat="1" x14ac:dyDescent="0.3"/>
    <row r="1659" s="25" customFormat="1" x14ac:dyDescent="0.3"/>
    <row r="1660" s="25" customFormat="1" x14ac:dyDescent="0.3"/>
    <row r="1661" s="25" customFormat="1" x14ac:dyDescent="0.3"/>
    <row r="1662" s="25" customFormat="1" x14ac:dyDescent="0.3"/>
    <row r="1663" s="25" customFormat="1" x14ac:dyDescent="0.3"/>
    <row r="1664" s="25" customFormat="1" x14ac:dyDescent="0.3"/>
    <row r="1665" s="25" customFormat="1" x14ac:dyDescent="0.3"/>
    <row r="1666" s="25" customFormat="1" x14ac:dyDescent="0.3"/>
    <row r="1667" s="25" customFormat="1" x14ac:dyDescent="0.3"/>
    <row r="1668" s="25" customFormat="1" x14ac:dyDescent="0.3"/>
    <row r="1669" s="25" customFormat="1" x14ac:dyDescent="0.3"/>
    <row r="1670" s="25" customFormat="1" x14ac:dyDescent="0.3"/>
    <row r="1671" s="25" customFormat="1" x14ac:dyDescent="0.3"/>
    <row r="1672" s="25" customFormat="1" x14ac:dyDescent="0.3"/>
    <row r="1673" s="25" customFormat="1" x14ac:dyDescent="0.3"/>
    <row r="1674" s="25" customFormat="1" x14ac:dyDescent="0.3"/>
    <row r="1675" s="25" customFormat="1" x14ac:dyDescent="0.3"/>
    <row r="1676" s="25" customFormat="1" x14ac:dyDescent="0.3"/>
    <row r="1677" s="25" customFormat="1" x14ac:dyDescent="0.3"/>
    <row r="1678" s="25" customFormat="1" x14ac:dyDescent="0.3"/>
    <row r="1679" s="25" customFormat="1" x14ac:dyDescent="0.3"/>
    <row r="1680" s="25" customFormat="1" x14ac:dyDescent="0.3"/>
    <row r="1681" s="25" customFormat="1" x14ac:dyDescent="0.3"/>
    <row r="1682" s="25" customFormat="1" x14ac:dyDescent="0.3"/>
    <row r="1683" s="25" customFormat="1" x14ac:dyDescent="0.3"/>
    <row r="1684" s="25" customFormat="1" x14ac:dyDescent="0.3"/>
    <row r="1685" s="25" customFormat="1" x14ac:dyDescent="0.3"/>
    <row r="1686" s="25" customFormat="1" x14ac:dyDescent="0.3"/>
    <row r="1687" s="25" customFormat="1" x14ac:dyDescent="0.3"/>
    <row r="1688" s="25" customFormat="1" x14ac:dyDescent="0.3"/>
    <row r="1689" s="25" customFormat="1" x14ac:dyDescent="0.3"/>
    <row r="1690" s="25" customFormat="1" x14ac:dyDescent="0.3"/>
    <row r="1691" s="25" customFormat="1" x14ac:dyDescent="0.3"/>
    <row r="1692" s="25" customFormat="1" x14ac:dyDescent="0.3"/>
    <row r="1693" s="25" customFormat="1" x14ac:dyDescent="0.3"/>
    <row r="1694" s="25" customFormat="1" x14ac:dyDescent="0.3"/>
    <row r="1695" s="25" customFormat="1" x14ac:dyDescent="0.3"/>
    <row r="1696" s="25" customFormat="1" x14ac:dyDescent="0.3"/>
    <row r="1697" s="25" customFormat="1" x14ac:dyDescent="0.3"/>
    <row r="1698" s="25" customFormat="1" x14ac:dyDescent="0.3"/>
    <row r="1699" s="25" customFormat="1" x14ac:dyDescent="0.3"/>
    <row r="1700" s="25" customFormat="1" x14ac:dyDescent="0.3"/>
    <row r="1701" s="25" customFormat="1" x14ac:dyDescent="0.3"/>
    <row r="1702" s="25" customFormat="1" x14ac:dyDescent="0.3"/>
    <row r="1703" s="25" customFormat="1" x14ac:dyDescent="0.3"/>
    <row r="1704" s="25" customFormat="1" x14ac:dyDescent="0.3"/>
    <row r="1705" s="25" customFormat="1" x14ac:dyDescent="0.3"/>
    <row r="1706" s="25" customFormat="1" x14ac:dyDescent="0.3"/>
    <row r="1707" s="25" customFormat="1" x14ac:dyDescent="0.3"/>
    <row r="1708" s="25" customFormat="1" x14ac:dyDescent="0.3"/>
    <row r="1709" s="25" customFormat="1" x14ac:dyDescent="0.3"/>
    <row r="1710" s="25" customFormat="1" x14ac:dyDescent="0.3"/>
    <row r="1711" s="25" customFormat="1" x14ac:dyDescent="0.3"/>
    <row r="1712" s="25" customFormat="1" x14ac:dyDescent="0.3"/>
    <row r="1713" s="25" customFormat="1" x14ac:dyDescent="0.3"/>
    <row r="1714" s="25" customFormat="1" x14ac:dyDescent="0.3"/>
    <row r="1715" s="25" customFormat="1" x14ac:dyDescent="0.3"/>
    <row r="1716" s="25" customFormat="1" x14ac:dyDescent="0.3"/>
    <row r="1717" s="25" customFormat="1" x14ac:dyDescent="0.3"/>
    <row r="1718" s="25" customFormat="1" x14ac:dyDescent="0.3"/>
    <row r="1719" s="25" customFormat="1" x14ac:dyDescent="0.3"/>
    <row r="1720" s="25" customFormat="1" x14ac:dyDescent="0.3"/>
    <row r="1721" s="25" customFormat="1" x14ac:dyDescent="0.3"/>
    <row r="1722" s="25" customFormat="1" x14ac:dyDescent="0.3"/>
    <row r="1723" s="25" customFormat="1" x14ac:dyDescent="0.3"/>
    <row r="1724" s="25" customFormat="1" x14ac:dyDescent="0.3"/>
    <row r="1725" s="25" customFormat="1" x14ac:dyDescent="0.3"/>
    <row r="1726" s="25" customFormat="1" x14ac:dyDescent="0.3"/>
    <row r="1727" s="25" customFormat="1" x14ac:dyDescent="0.3"/>
    <row r="1728" s="25" customFormat="1" x14ac:dyDescent="0.3"/>
    <row r="1729" s="25" customFormat="1" x14ac:dyDescent="0.3"/>
    <row r="1730" s="25" customFormat="1" x14ac:dyDescent="0.3"/>
    <row r="1731" s="25" customFormat="1" x14ac:dyDescent="0.3"/>
    <row r="1732" s="25" customFormat="1" x14ac:dyDescent="0.3"/>
    <row r="1733" s="25" customFormat="1" x14ac:dyDescent="0.3"/>
    <row r="1734" s="25" customFormat="1" x14ac:dyDescent="0.3"/>
    <row r="1735" s="25" customFormat="1" x14ac:dyDescent="0.3"/>
    <row r="1736" s="25" customFormat="1" x14ac:dyDescent="0.3"/>
    <row r="1737" s="25" customFormat="1" x14ac:dyDescent="0.3"/>
    <row r="1738" s="25" customFormat="1" x14ac:dyDescent="0.3"/>
    <row r="1739" s="25" customFormat="1" x14ac:dyDescent="0.3"/>
    <row r="1740" s="25" customFormat="1" x14ac:dyDescent="0.3"/>
    <row r="1741" s="25" customFormat="1" x14ac:dyDescent="0.3"/>
    <row r="1742" s="25" customFormat="1" x14ac:dyDescent="0.3"/>
    <row r="1743" s="25" customFormat="1" x14ac:dyDescent="0.3"/>
    <row r="1744" s="25" customFormat="1" x14ac:dyDescent="0.3"/>
    <row r="1745" s="25" customFormat="1" x14ac:dyDescent="0.3"/>
    <row r="1746" s="25" customFormat="1" x14ac:dyDescent="0.3"/>
    <row r="1747" s="25" customFormat="1" x14ac:dyDescent="0.3"/>
    <row r="1748" s="25" customFormat="1" x14ac:dyDescent="0.3"/>
    <row r="1749" s="25" customFormat="1" x14ac:dyDescent="0.3"/>
    <row r="1750" s="25" customFormat="1" x14ac:dyDescent="0.3"/>
    <row r="1751" s="25" customFormat="1" x14ac:dyDescent="0.3"/>
    <row r="1752" s="25" customFormat="1" x14ac:dyDescent="0.3"/>
    <row r="1753" s="25" customFormat="1" x14ac:dyDescent="0.3"/>
    <row r="1754" s="25" customFormat="1" x14ac:dyDescent="0.3"/>
    <row r="1755" s="25" customFormat="1" x14ac:dyDescent="0.3"/>
    <row r="1756" s="25" customFormat="1" x14ac:dyDescent="0.3"/>
    <row r="1757" s="25" customFormat="1" x14ac:dyDescent="0.3"/>
    <row r="1758" s="25" customFormat="1" x14ac:dyDescent="0.3"/>
    <row r="1759" s="25" customFormat="1" x14ac:dyDescent="0.3"/>
    <row r="1760" s="25" customFormat="1" x14ac:dyDescent="0.3"/>
    <row r="1761" s="25" customFormat="1" x14ac:dyDescent="0.3"/>
    <row r="1762" s="25" customFormat="1" x14ac:dyDescent="0.3"/>
    <row r="1763" s="25" customFormat="1" x14ac:dyDescent="0.3"/>
    <row r="1764" s="25" customFormat="1" x14ac:dyDescent="0.3"/>
    <row r="1765" s="25" customFormat="1" x14ac:dyDescent="0.3"/>
    <row r="1766" s="25" customFormat="1" x14ac:dyDescent="0.3"/>
    <row r="1767" s="25" customFormat="1" x14ac:dyDescent="0.3"/>
    <row r="1768" s="25" customFormat="1" x14ac:dyDescent="0.3"/>
    <row r="1769" s="25" customFormat="1" x14ac:dyDescent="0.3"/>
    <row r="1770" s="25" customFormat="1" x14ac:dyDescent="0.3"/>
    <row r="1771" s="25" customFormat="1" x14ac:dyDescent="0.3"/>
    <row r="1772" s="25" customFormat="1" x14ac:dyDescent="0.3"/>
    <row r="1773" s="25" customFormat="1" x14ac:dyDescent="0.3"/>
    <row r="1774" s="25" customFormat="1" x14ac:dyDescent="0.3"/>
    <row r="1775" s="25" customFormat="1" x14ac:dyDescent="0.3"/>
    <row r="1776" s="25" customFormat="1" x14ac:dyDescent="0.3"/>
    <row r="1777" s="25" customFormat="1" x14ac:dyDescent="0.3"/>
    <row r="1778" s="25" customFormat="1" x14ac:dyDescent="0.3"/>
    <row r="1779" s="25" customFormat="1" x14ac:dyDescent="0.3"/>
    <row r="1780" s="25" customFormat="1" x14ac:dyDescent="0.3"/>
    <row r="1781" s="25" customFormat="1" x14ac:dyDescent="0.3"/>
    <row r="1782" s="25" customFormat="1" x14ac:dyDescent="0.3"/>
    <row r="1783" s="25" customFormat="1" x14ac:dyDescent="0.3"/>
    <row r="1784" s="25" customFormat="1" x14ac:dyDescent="0.3"/>
    <row r="1785" s="25" customFormat="1" x14ac:dyDescent="0.3"/>
    <row r="1786" s="25" customFormat="1" x14ac:dyDescent="0.3"/>
    <row r="1787" s="25" customFormat="1" x14ac:dyDescent="0.3"/>
    <row r="1788" s="25" customFormat="1" x14ac:dyDescent="0.3"/>
    <row r="1789" s="25" customFormat="1" x14ac:dyDescent="0.3"/>
    <row r="1790" s="25" customFormat="1" x14ac:dyDescent="0.3"/>
    <row r="1791" s="25" customFormat="1" x14ac:dyDescent="0.3"/>
    <row r="1792" s="25" customFormat="1" x14ac:dyDescent="0.3"/>
    <row r="1793" s="25" customFormat="1" x14ac:dyDescent="0.3"/>
    <row r="1794" s="25" customFormat="1" x14ac:dyDescent="0.3"/>
    <row r="1795" s="25" customFormat="1" x14ac:dyDescent="0.3"/>
    <row r="1796" s="25" customFormat="1" x14ac:dyDescent="0.3"/>
    <row r="1797" s="25" customFormat="1" x14ac:dyDescent="0.3"/>
    <row r="1798" s="25" customFormat="1" x14ac:dyDescent="0.3"/>
    <row r="1799" s="25" customFormat="1" x14ac:dyDescent="0.3"/>
    <row r="1800" s="25" customFormat="1" x14ac:dyDescent="0.3"/>
    <row r="1801" s="25" customFormat="1" x14ac:dyDescent="0.3"/>
    <row r="1802" s="25" customFormat="1" x14ac:dyDescent="0.3"/>
    <row r="1803" s="25" customFormat="1" x14ac:dyDescent="0.3"/>
    <row r="1804" s="25" customFormat="1" x14ac:dyDescent="0.3"/>
    <row r="1805" s="25" customFormat="1" x14ac:dyDescent="0.3"/>
    <row r="1806" s="25" customFormat="1" x14ac:dyDescent="0.3"/>
    <row r="1807" s="25" customFormat="1" x14ac:dyDescent="0.3"/>
    <row r="1808" s="25" customFormat="1" x14ac:dyDescent="0.3"/>
    <row r="1809" s="25" customFormat="1" x14ac:dyDescent="0.3"/>
    <row r="1810" s="25" customFormat="1" x14ac:dyDescent="0.3"/>
    <row r="1811" s="25" customFormat="1" x14ac:dyDescent="0.3"/>
    <row r="1812" s="25" customFormat="1" x14ac:dyDescent="0.3"/>
    <row r="1813" s="25" customFormat="1" x14ac:dyDescent="0.3"/>
    <row r="1814" s="25" customFormat="1" x14ac:dyDescent="0.3"/>
    <row r="1815" s="25" customFormat="1" x14ac:dyDescent="0.3"/>
    <row r="1816" s="25" customFormat="1" x14ac:dyDescent="0.3"/>
    <row r="1817" s="25" customFormat="1" x14ac:dyDescent="0.3"/>
    <row r="1818" s="25" customFormat="1" x14ac:dyDescent="0.3"/>
    <row r="1819" s="25" customFormat="1" x14ac:dyDescent="0.3"/>
    <row r="1820" s="25" customFormat="1" x14ac:dyDescent="0.3"/>
    <row r="1821" s="25" customFormat="1" x14ac:dyDescent="0.3"/>
    <row r="1822" s="25" customFormat="1" x14ac:dyDescent="0.3"/>
    <row r="1823" s="25" customFormat="1" x14ac:dyDescent="0.3"/>
    <row r="1824" s="25" customFormat="1" x14ac:dyDescent="0.3"/>
    <row r="1825" s="25" customFormat="1" x14ac:dyDescent="0.3"/>
    <row r="1826" s="25" customFormat="1" x14ac:dyDescent="0.3"/>
    <row r="1827" s="25" customFormat="1" x14ac:dyDescent="0.3"/>
    <row r="1828" s="25" customFormat="1" x14ac:dyDescent="0.3"/>
    <row r="1829" s="25" customFormat="1" x14ac:dyDescent="0.3"/>
    <row r="1830" s="25" customFormat="1" x14ac:dyDescent="0.3"/>
    <row r="1831" s="25" customFormat="1" x14ac:dyDescent="0.3"/>
    <row r="1832" s="25" customFormat="1" x14ac:dyDescent="0.3"/>
    <row r="1833" s="25" customFormat="1" x14ac:dyDescent="0.3"/>
    <row r="1834" s="25" customFormat="1" x14ac:dyDescent="0.3"/>
    <row r="1835" s="25" customFormat="1" x14ac:dyDescent="0.3"/>
    <row r="1836" s="25" customFormat="1" x14ac:dyDescent="0.3"/>
    <row r="1837" s="25" customFormat="1" x14ac:dyDescent="0.3"/>
    <row r="1838" s="25" customFormat="1" x14ac:dyDescent="0.3"/>
    <row r="1839" s="25" customFormat="1" x14ac:dyDescent="0.3"/>
    <row r="1840" s="25" customFormat="1" x14ac:dyDescent="0.3"/>
    <row r="1841" s="25" customFormat="1" x14ac:dyDescent="0.3"/>
    <row r="1842" s="25" customFormat="1" x14ac:dyDescent="0.3"/>
    <row r="1843" s="25" customFormat="1" x14ac:dyDescent="0.3"/>
    <row r="1844" s="25" customFormat="1" x14ac:dyDescent="0.3"/>
    <row r="1845" s="25" customFormat="1" x14ac:dyDescent="0.3"/>
    <row r="1846" s="25" customFormat="1" x14ac:dyDescent="0.3"/>
    <row r="1847" s="25" customFormat="1" x14ac:dyDescent="0.3"/>
    <row r="1848" s="25" customFormat="1" x14ac:dyDescent="0.3"/>
    <row r="1849" s="25" customFormat="1" x14ac:dyDescent="0.3"/>
    <row r="1850" s="25" customFormat="1" x14ac:dyDescent="0.3"/>
    <row r="1851" s="25" customFormat="1" x14ac:dyDescent="0.3"/>
    <row r="1852" s="25" customFormat="1" x14ac:dyDescent="0.3"/>
    <row r="1853" s="25" customFormat="1" x14ac:dyDescent="0.3"/>
    <row r="1854" s="25" customFormat="1" x14ac:dyDescent="0.3"/>
    <row r="1855" s="25" customFormat="1" x14ac:dyDescent="0.3"/>
    <row r="1856" s="25" customFormat="1" x14ac:dyDescent="0.3"/>
    <row r="1857" s="25" customFormat="1" x14ac:dyDescent="0.3"/>
    <row r="1858" s="25" customFormat="1" x14ac:dyDescent="0.3"/>
    <row r="1859" s="25" customFormat="1" x14ac:dyDescent="0.3"/>
    <row r="1860" s="25" customFormat="1" x14ac:dyDescent="0.3"/>
    <row r="1861" s="25" customFormat="1" x14ac:dyDescent="0.3"/>
    <row r="1862" s="25" customFormat="1" x14ac:dyDescent="0.3"/>
    <row r="1863" s="25" customFormat="1" x14ac:dyDescent="0.3"/>
    <row r="1864" s="25" customFormat="1" x14ac:dyDescent="0.3"/>
    <row r="1865" s="25" customFormat="1" x14ac:dyDescent="0.3"/>
    <row r="1866" s="25" customFormat="1" x14ac:dyDescent="0.3"/>
    <row r="1867" s="25" customFormat="1" x14ac:dyDescent="0.3"/>
    <row r="1868" s="25" customFormat="1" x14ac:dyDescent="0.3"/>
    <row r="1869" s="25" customFormat="1" x14ac:dyDescent="0.3"/>
    <row r="1870" s="25" customFormat="1" x14ac:dyDescent="0.3"/>
    <row r="1871" s="25" customFormat="1" x14ac:dyDescent="0.3"/>
    <row r="1872" s="25" customFormat="1" x14ac:dyDescent="0.3"/>
    <row r="1873" s="25" customFormat="1" x14ac:dyDescent="0.3"/>
    <row r="1874" s="25" customFormat="1" x14ac:dyDescent="0.3"/>
    <row r="1875" s="25" customFormat="1" x14ac:dyDescent="0.3"/>
    <row r="1876" s="25" customFormat="1" x14ac:dyDescent="0.3"/>
    <row r="1877" s="25" customFormat="1" x14ac:dyDescent="0.3"/>
    <row r="1878" s="25" customFormat="1" x14ac:dyDescent="0.3"/>
    <row r="1879" s="25" customFormat="1" x14ac:dyDescent="0.3"/>
    <row r="1880" s="25" customFormat="1" x14ac:dyDescent="0.3"/>
    <row r="1881" s="25" customFormat="1" x14ac:dyDescent="0.3"/>
    <row r="1882" s="25" customFormat="1" x14ac:dyDescent="0.3"/>
    <row r="1883" s="25" customFormat="1" x14ac:dyDescent="0.3"/>
    <row r="1884" s="25" customFormat="1" x14ac:dyDescent="0.3"/>
    <row r="1885" s="25" customFormat="1" x14ac:dyDescent="0.3"/>
    <row r="1886" s="25" customFormat="1" x14ac:dyDescent="0.3"/>
    <row r="1887" s="25" customFormat="1" x14ac:dyDescent="0.3"/>
    <row r="1888" s="25" customFormat="1" x14ac:dyDescent="0.3"/>
    <row r="1889" s="25" customFormat="1" x14ac:dyDescent="0.3"/>
    <row r="1890" s="25" customFormat="1" x14ac:dyDescent="0.3"/>
    <row r="1891" s="25" customFormat="1" x14ac:dyDescent="0.3"/>
    <row r="1892" s="25" customFormat="1" x14ac:dyDescent="0.3"/>
    <row r="1893" s="25" customFormat="1" x14ac:dyDescent="0.3"/>
    <row r="1894" s="25" customFormat="1" x14ac:dyDescent="0.3"/>
    <row r="1895" s="25" customFormat="1" x14ac:dyDescent="0.3"/>
    <row r="1896" s="25" customFormat="1" x14ac:dyDescent="0.3"/>
    <row r="1897" s="25" customFormat="1" x14ac:dyDescent="0.3"/>
    <row r="1898" s="25" customFormat="1" x14ac:dyDescent="0.3"/>
    <row r="1899" s="25" customFormat="1" x14ac:dyDescent="0.3"/>
    <row r="1900" s="25" customFormat="1" x14ac:dyDescent="0.3"/>
    <row r="1901" s="25" customFormat="1" x14ac:dyDescent="0.3"/>
    <row r="1902" s="25" customFormat="1" x14ac:dyDescent="0.3"/>
    <row r="1903" s="25" customFormat="1" x14ac:dyDescent="0.3"/>
    <row r="1904" s="25" customFormat="1" x14ac:dyDescent="0.3"/>
    <row r="1905" s="25" customFormat="1" x14ac:dyDescent="0.3"/>
    <row r="1906" s="25" customFormat="1" x14ac:dyDescent="0.3"/>
    <row r="1907" s="25" customFormat="1" x14ac:dyDescent="0.3"/>
    <row r="1908" s="25" customFormat="1" x14ac:dyDescent="0.3"/>
    <row r="1909" s="25" customFormat="1" x14ac:dyDescent="0.3"/>
    <row r="1910" s="25" customFormat="1" x14ac:dyDescent="0.3"/>
    <row r="1911" s="25" customFormat="1" x14ac:dyDescent="0.3"/>
    <row r="1912" s="25" customFormat="1" x14ac:dyDescent="0.3"/>
    <row r="1913" s="25" customFormat="1" x14ac:dyDescent="0.3"/>
    <row r="1914" s="25" customFormat="1" x14ac:dyDescent="0.3"/>
    <row r="1915" s="25" customFormat="1" x14ac:dyDescent="0.3"/>
    <row r="1916" s="25" customFormat="1" x14ac:dyDescent="0.3"/>
    <row r="1917" s="25" customFormat="1" x14ac:dyDescent="0.3"/>
    <row r="1918" s="25" customFormat="1" x14ac:dyDescent="0.3"/>
    <row r="1919" s="25" customFormat="1" x14ac:dyDescent="0.3"/>
    <row r="1920" s="25" customFormat="1" x14ac:dyDescent="0.3"/>
    <row r="1921" s="25" customFormat="1" x14ac:dyDescent="0.3"/>
    <row r="1922" s="25" customFormat="1" x14ac:dyDescent="0.3"/>
    <row r="1923" s="25" customFormat="1" x14ac:dyDescent="0.3"/>
    <row r="1924" s="25" customFormat="1" x14ac:dyDescent="0.3"/>
    <row r="1925" s="25" customFormat="1" x14ac:dyDescent="0.3"/>
    <row r="1926" s="25" customFormat="1" x14ac:dyDescent="0.3"/>
    <row r="1927" s="25" customFormat="1" x14ac:dyDescent="0.3"/>
    <row r="1928" s="25" customFormat="1" x14ac:dyDescent="0.3"/>
    <row r="1929" s="25" customFormat="1" x14ac:dyDescent="0.3"/>
    <row r="1930" s="25" customFormat="1" x14ac:dyDescent="0.3"/>
    <row r="1931" s="25" customFormat="1" x14ac:dyDescent="0.3"/>
    <row r="1932" s="25" customFormat="1" x14ac:dyDescent="0.3"/>
    <row r="1933" s="25" customFormat="1" x14ac:dyDescent="0.3"/>
    <row r="1934" s="25" customFormat="1" x14ac:dyDescent="0.3"/>
    <row r="1935" s="25" customFormat="1" x14ac:dyDescent="0.3"/>
    <row r="1936" s="25" customFormat="1" x14ac:dyDescent="0.3"/>
    <row r="1937" s="25" customFormat="1" x14ac:dyDescent="0.3"/>
    <row r="1938" s="25" customFormat="1" x14ac:dyDescent="0.3"/>
    <row r="1939" s="25" customFormat="1" x14ac:dyDescent="0.3"/>
    <row r="1940" s="25" customFormat="1" x14ac:dyDescent="0.3"/>
    <row r="1941" s="25" customFormat="1" x14ac:dyDescent="0.3"/>
    <row r="1942" s="25" customFormat="1" x14ac:dyDescent="0.3"/>
    <row r="1943" s="25" customFormat="1" x14ac:dyDescent="0.3"/>
    <row r="1944" s="25" customFormat="1" x14ac:dyDescent="0.3"/>
    <row r="1945" s="25" customFormat="1" x14ac:dyDescent="0.3"/>
    <row r="1946" s="25" customFormat="1" x14ac:dyDescent="0.3"/>
    <row r="1947" s="25" customFormat="1" x14ac:dyDescent="0.3"/>
    <row r="1948" s="25" customFormat="1" x14ac:dyDescent="0.3"/>
    <row r="1949" s="25" customFormat="1" x14ac:dyDescent="0.3"/>
    <row r="1950" s="25" customFormat="1" x14ac:dyDescent="0.3"/>
    <row r="1951" s="25" customFormat="1" x14ac:dyDescent="0.3"/>
    <row r="1952" s="25" customFormat="1" x14ac:dyDescent="0.3"/>
    <row r="1953" s="25" customFormat="1" x14ac:dyDescent="0.3"/>
    <row r="1954" s="25" customFormat="1" x14ac:dyDescent="0.3"/>
    <row r="1955" s="25" customFormat="1" x14ac:dyDescent="0.3"/>
    <row r="1956" s="25" customFormat="1" x14ac:dyDescent="0.3"/>
    <row r="1957" s="25" customFormat="1" x14ac:dyDescent="0.3"/>
    <row r="1958" s="25" customFormat="1" x14ac:dyDescent="0.3"/>
    <row r="1959" s="25" customFormat="1" x14ac:dyDescent="0.3"/>
    <row r="1960" s="25" customFormat="1" x14ac:dyDescent="0.3"/>
    <row r="1961" s="25" customFormat="1" x14ac:dyDescent="0.3"/>
    <row r="1962" s="25" customFormat="1" x14ac:dyDescent="0.3"/>
    <row r="1963" s="25" customFormat="1" x14ac:dyDescent="0.3"/>
    <row r="1964" s="25" customFormat="1" x14ac:dyDescent="0.3"/>
    <row r="1965" s="25" customFormat="1" x14ac:dyDescent="0.3"/>
    <row r="1966" s="25" customFormat="1" x14ac:dyDescent="0.3"/>
    <row r="1967" s="25" customFormat="1" x14ac:dyDescent="0.3"/>
    <row r="1968" s="25" customFormat="1" x14ac:dyDescent="0.3"/>
    <row r="1969" s="25" customFormat="1" x14ac:dyDescent="0.3"/>
    <row r="1970" s="25" customFormat="1" x14ac:dyDescent="0.3"/>
    <row r="1971" s="25" customFormat="1" x14ac:dyDescent="0.3"/>
    <row r="1972" s="25" customFormat="1" x14ac:dyDescent="0.3"/>
    <row r="1973" s="25" customFormat="1" x14ac:dyDescent="0.3"/>
    <row r="1974" s="25" customFormat="1" x14ac:dyDescent="0.3"/>
    <row r="1975" s="25" customFormat="1" x14ac:dyDescent="0.3"/>
    <row r="1976" s="25" customFormat="1" x14ac:dyDescent="0.3"/>
    <row r="1977" s="25" customFormat="1" x14ac:dyDescent="0.3"/>
    <row r="1978" s="25" customFormat="1" x14ac:dyDescent="0.3"/>
    <row r="1979" s="25" customFormat="1" x14ac:dyDescent="0.3"/>
    <row r="1980" s="25" customFormat="1" x14ac:dyDescent="0.3"/>
    <row r="1981" s="25" customFormat="1" x14ac:dyDescent="0.3"/>
    <row r="1982" s="25" customFormat="1" x14ac:dyDescent="0.3"/>
    <row r="1983" s="25" customFormat="1" x14ac:dyDescent="0.3"/>
    <row r="1984" s="25" customFormat="1" x14ac:dyDescent="0.3"/>
    <row r="1985" s="25" customFormat="1" x14ac:dyDescent="0.3"/>
    <row r="1986" s="25" customFormat="1" x14ac:dyDescent="0.3"/>
    <row r="1987" s="25" customFormat="1" x14ac:dyDescent="0.3"/>
    <row r="1988" s="25" customFormat="1" x14ac:dyDescent="0.3"/>
    <row r="1989" s="25" customFormat="1" x14ac:dyDescent="0.3"/>
    <row r="1990" s="25" customFormat="1" x14ac:dyDescent="0.3"/>
    <row r="1991" s="25" customFormat="1" x14ac:dyDescent="0.3"/>
    <row r="1992" s="25" customFormat="1" x14ac:dyDescent="0.3"/>
    <row r="1993" s="25" customFormat="1" x14ac:dyDescent="0.3"/>
    <row r="1994" s="25" customFormat="1" x14ac:dyDescent="0.3"/>
    <row r="1995" s="25" customFormat="1" x14ac:dyDescent="0.3"/>
    <row r="1996" s="25" customFormat="1" x14ac:dyDescent="0.3"/>
    <row r="1997" s="25" customFormat="1" x14ac:dyDescent="0.3"/>
    <row r="1998" s="25" customFormat="1" x14ac:dyDescent="0.3"/>
    <row r="1999" s="25" customFormat="1" x14ac:dyDescent="0.3"/>
    <row r="2000" s="25" customFormat="1" x14ac:dyDescent="0.3"/>
    <row r="2001" s="25" customFormat="1" x14ac:dyDescent="0.3"/>
    <row r="2002" s="25" customFormat="1" x14ac:dyDescent="0.3"/>
    <row r="2003" s="25" customFormat="1" x14ac:dyDescent="0.3"/>
    <row r="2004" s="25" customFormat="1" x14ac:dyDescent="0.3"/>
    <row r="2005" s="25" customFormat="1" x14ac:dyDescent="0.3"/>
    <row r="2006" s="25" customFormat="1" x14ac:dyDescent="0.3"/>
    <row r="2007" s="25" customFormat="1" x14ac:dyDescent="0.3"/>
    <row r="2008" s="25" customFormat="1" x14ac:dyDescent="0.3"/>
    <row r="2009" s="25" customFormat="1" x14ac:dyDescent="0.3"/>
    <row r="2010" s="25" customFormat="1" x14ac:dyDescent="0.3"/>
    <row r="2011" s="25" customFormat="1" x14ac:dyDescent="0.3"/>
    <row r="2012" s="25" customFormat="1" x14ac:dyDescent="0.3"/>
    <row r="2013" s="25" customFormat="1" x14ac:dyDescent="0.3"/>
    <row r="2014" s="25" customFormat="1" x14ac:dyDescent="0.3"/>
    <row r="2015" s="25" customFormat="1" x14ac:dyDescent="0.3"/>
    <row r="2016" s="25" customFormat="1" x14ac:dyDescent="0.3"/>
    <row r="2017" s="25" customFormat="1" x14ac:dyDescent="0.3"/>
    <row r="2018" s="25" customFormat="1" x14ac:dyDescent="0.3"/>
    <row r="2019" s="25" customFormat="1" x14ac:dyDescent="0.3"/>
    <row r="2020" s="25" customFormat="1" x14ac:dyDescent="0.3"/>
    <row r="2021" s="25" customFormat="1" x14ac:dyDescent="0.3"/>
    <row r="2022" s="25" customFormat="1" x14ac:dyDescent="0.3"/>
    <row r="2023" s="25" customFormat="1" x14ac:dyDescent="0.3"/>
    <row r="2024" s="25" customFormat="1" x14ac:dyDescent="0.3"/>
    <row r="2025" s="25" customFormat="1" x14ac:dyDescent="0.3"/>
    <row r="2026" s="25" customFormat="1" x14ac:dyDescent="0.3"/>
    <row r="2027" s="25" customFormat="1" x14ac:dyDescent="0.3"/>
    <row r="2028" s="25" customFormat="1" x14ac:dyDescent="0.3"/>
    <row r="2029" s="25" customFormat="1" x14ac:dyDescent="0.3"/>
    <row r="2030" s="25" customFormat="1" x14ac:dyDescent="0.3"/>
    <row r="2031" s="25" customFormat="1" x14ac:dyDescent="0.3"/>
    <row r="2032" s="25" customFormat="1" x14ac:dyDescent="0.3"/>
    <row r="2033" s="25" customFormat="1" x14ac:dyDescent="0.3"/>
    <row r="2034" s="25" customFormat="1" x14ac:dyDescent="0.3"/>
    <row r="2035" s="25" customFormat="1" x14ac:dyDescent="0.3"/>
    <row r="2036" s="25" customFormat="1" x14ac:dyDescent="0.3"/>
    <row r="2037" s="25" customFormat="1" x14ac:dyDescent="0.3"/>
    <row r="2038" s="25" customFormat="1" x14ac:dyDescent="0.3"/>
    <row r="2039" s="25" customFormat="1" x14ac:dyDescent="0.3"/>
    <row r="2040" s="25" customFormat="1" x14ac:dyDescent="0.3"/>
    <row r="2041" s="25" customFormat="1" x14ac:dyDescent="0.3"/>
    <row r="2042" s="25" customFormat="1" x14ac:dyDescent="0.3"/>
    <row r="2043" s="25" customFormat="1" x14ac:dyDescent="0.3"/>
    <row r="2044" s="25" customFormat="1" x14ac:dyDescent="0.3"/>
    <row r="2045" s="25" customFormat="1" x14ac:dyDescent="0.3"/>
    <row r="2046" s="25" customFormat="1" x14ac:dyDescent="0.3"/>
    <row r="2047" s="25" customFormat="1" x14ac:dyDescent="0.3"/>
    <row r="2048" s="25" customFormat="1" x14ac:dyDescent="0.3"/>
    <row r="2049" s="25" customFormat="1" x14ac:dyDescent="0.3"/>
    <row r="2050" s="25" customFormat="1" x14ac:dyDescent="0.3"/>
    <row r="2051" s="25" customFormat="1" x14ac:dyDescent="0.3"/>
    <row r="2052" s="25" customFormat="1" x14ac:dyDescent="0.3"/>
    <row r="2053" s="25" customFormat="1" x14ac:dyDescent="0.3"/>
    <row r="2054" s="25" customFormat="1" x14ac:dyDescent="0.3"/>
    <row r="2055" s="25" customFormat="1" x14ac:dyDescent="0.3"/>
    <row r="2056" s="25" customFormat="1" x14ac:dyDescent="0.3"/>
    <row r="2057" s="25" customFormat="1" x14ac:dyDescent="0.3"/>
    <row r="2058" s="25" customFormat="1" x14ac:dyDescent="0.3"/>
    <row r="2059" s="25" customFormat="1" x14ac:dyDescent="0.3"/>
    <row r="2060" s="25" customFormat="1" x14ac:dyDescent="0.3"/>
    <row r="2061" s="25" customFormat="1" x14ac:dyDescent="0.3"/>
    <row r="2062" s="25" customFormat="1" x14ac:dyDescent="0.3"/>
    <row r="2063" s="25" customFormat="1" x14ac:dyDescent="0.3"/>
    <row r="2064" s="25" customFormat="1" x14ac:dyDescent="0.3"/>
    <row r="2065" s="25" customFormat="1" x14ac:dyDescent="0.3"/>
    <row r="2066" s="25" customFormat="1" x14ac:dyDescent="0.3"/>
    <row r="2067" s="25" customFormat="1" x14ac:dyDescent="0.3"/>
    <row r="2068" s="25" customFormat="1" x14ac:dyDescent="0.3"/>
    <row r="2069" s="25" customFormat="1" x14ac:dyDescent="0.3"/>
    <row r="2070" s="25" customFormat="1" x14ac:dyDescent="0.3"/>
    <row r="2071" s="25" customFormat="1" x14ac:dyDescent="0.3"/>
    <row r="2072" s="25" customFormat="1" x14ac:dyDescent="0.3"/>
    <row r="2073" s="25" customFormat="1" x14ac:dyDescent="0.3"/>
    <row r="2074" s="25" customFormat="1" x14ac:dyDescent="0.3"/>
    <row r="2075" s="25" customFormat="1" x14ac:dyDescent="0.3"/>
    <row r="2076" s="25" customFormat="1" x14ac:dyDescent="0.3"/>
    <row r="2077" s="25" customFormat="1" x14ac:dyDescent="0.3"/>
    <row r="2078" s="25" customFormat="1" x14ac:dyDescent="0.3"/>
    <row r="2079" s="25" customFormat="1" x14ac:dyDescent="0.3"/>
    <row r="2080" s="25" customFormat="1" x14ac:dyDescent="0.3"/>
    <row r="2081" s="25" customFormat="1" x14ac:dyDescent="0.3"/>
    <row r="2082" s="25" customFormat="1" x14ac:dyDescent="0.3"/>
    <row r="2083" s="25" customFormat="1" x14ac:dyDescent="0.3"/>
    <row r="2084" s="25" customFormat="1" x14ac:dyDescent="0.3"/>
    <row r="2085" s="25" customFormat="1" x14ac:dyDescent="0.3"/>
    <row r="2086" s="25" customFormat="1" x14ac:dyDescent="0.3"/>
    <row r="2087" s="25" customFormat="1" x14ac:dyDescent="0.3"/>
    <row r="2088" s="25" customFormat="1" x14ac:dyDescent="0.3"/>
    <row r="2089" s="25" customFormat="1" x14ac:dyDescent="0.3"/>
    <row r="2090" s="25" customFormat="1" x14ac:dyDescent="0.3"/>
    <row r="2091" s="25" customFormat="1" x14ac:dyDescent="0.3"/>
    <row r="2092" s="25" customFormat="1" x14ac:dyDescent="0.3"/>
    <row r="2093" s="25" customFormat="1" x14ac:dyDescent="0.3"/>
    <row r="2094" s="25" customFormat="1" x14ac:dyDescent="0.3"/>
    <row r="2095" s="25" customFormat="1" x14ac:dyDescent="0.3"/>
    <row r="2096" s="25" customFormat="1" x14ac:dyDescent="0.3"/>
    <row r="2097" s="25" customFormat="1" x14ac:dyDescent="0.3"/>
    <row r="2098" s="25" customFormat="1" x14ac:dyDescent="0.3"/>
    <row r="2099" s="25" customFormat="1" x14ac:dyDescent="0.3"/>
    <row r="2100" s="25" customFormat="1" x14ac:dyDescent="0.3"/>
    <row r="2101" s="25" customFormat="1" x14ac:dyDescent="0.3"/>
    <row r="2102" s="25" customFormat="1" x14ac:dyDescent="0.3"/>
    <row r="2103" s="25" customFormat="1" x14ac:dyDescent="0.3"/>
    <row r="2104" s="25" customFormat="1" x14ac:dyDescent="0.3"/>
    <row r="2105" s="25" customFormat="1" x14ac:dyDescent="0.3"/>
    <row r="2106" s="25" customFormat="1" x14ac:dyDescent="0.3"/>
    <row r="2107" s="25" customFormat="1" x14ac:dyDescent="0.3"/>
    <row r="2108" s="25" customFormat="1" x14ac:dyDescent="0.3"/>
    <row r="2109" s="25" customFormat="1" x14ac:dyDescent="0.3"/>
    <row r="2110" s="25" customFormat="1" x14ac:dyDescent="0.3"/>
    <row r="2111" s="25" customFormat="1" x14ac:dyDescent="0.3"/>
    <row r="2112" s="25" customFormat="1" x14ac:dyDescent="0.3"/>
    <row r="2113" s="25" customFormat="1" x14ac:dyDescent="0.3"/>
    <row r="2114" s="25" customFormat="1" x14ac:dyDescent="0.3"/>
    <row r="2115" s="25" customFormat="1" x14ac:dyDescent="0.3"/>
    <row r="2116" s="25" customFormat="1" x14ac:dyDescent="0.3"/>
    <row r="2117" s="25" customFormat="1" x14ac:dyDescent="0.3"/>
    <row r="2118" s="25" customFormat="1" x14ac:dyDescent="0.3"/>
    <row r="2119" s="25" customFormat="1" x14ac:dyDescent="0.3"/>
    <row r="2120" s="25" customFormat="1" x14ac:dyDescent="0.3"/>
    <row r="2121" s="25" customFormat="1" x14ac:dyDescent="0.3"/>
    <row r="2122" s="25" customFormat="1" x14ac:dyDescent="0.3"/>
    <row r="2123" s="25" customFormat="1" x14ac:dyDescent="0.3"/>
    <row r="2124" s="25" customFormat="1" x14ac:dyDescent="0.3"/>
    <row r="2125" s="25" customFormat="1" x14ac:dyDescent="0.3"/>
    <row r="2126" s="25" customFormat="1" x14ac:dyDescent="0.3"/>
    <row r="2127" s="25" customFormat="1" x14ac:dyDescent="0.3"/>
    <row r="2128" s="25" customFormat="1" x14ac:dyDescent="0.3"/>
    <row r="2129" s="25" customFormat="1" x14ac:dyDescent="0.3"/>
    <row r="2130" s="25" customFormat="1" x14ac:dyDescent="0.3"/>
    <row r="2131" s="25" customFormat="1" x14ac:dyDescent="0.3"/>
    <row r="2132" s="25" customFormat="1" x14ac:dyDescent="0.3"/>
    <row r="2133" s="25" customFormat="1" x14ac:dyDescent="0.3"/>
    <row r="2134" s="25" customFormat="1" x14ac:dyDescent="0.3"/>
    <row r="2135" s="25" customFormat="1" x14ac:dyDescent="0.3"/>
    <row r="2136" s="25" customFormat="1" x14ac:dyDescent="0.3"/>
    <row r="2137" s="25" customFormat="1" x14ac:dyDescent="0.3"/>
    <row r="2138" s="25" customFormat="1" x14ac:dyDescent="0.3"/>
    <row r="2139" s="25" customFormat="1" x14ac:dyDescent="0.3"/>
    <row r="2140" s="25" customFormat="1" x14ac:dyDescent="0.3"/>
    <row r="2141" s="25" customFormat="1" x14ac:dyDescent="0.3"/>
    <row r="2142" s="25" customFormat="1" x14ac:dyDescent="0.3"/>
    <row r="2143" s="25" customFormat="1" x14ac:dyDescent="0.3"/>
    <row r="2144" s="25" customFormat="1" x14ac:dyDescent="0.3"/>
    <row r="2145" s="25" customFormat="1" x14ac:dyDescent="0.3"/>
    <row r="2146" s="25" customFormat="1" x14ac:dyDescent="0.3"/>
    <row r="2147" s="25" customFormat="1" x14ac:dyDescent="0.3"/>
    <row r="2148" s="25" customFormat="1" x14ac:dyDescent="0.3"/>
    <row r="2149" s="25" customFormat="1" x14ac:dyDescent="0.3"/>
    <row r="2150" s="25" customFormat="1" x14ac:dyDescent="0.3"/>
    <row r="2151" s="25" customFormat="1" x14ac:dyDescent="0.3"/>
    <row r="2152" s="25" customFormat="1" x14ac:dyDescent="0.3"/>
    <row r="2153" s="25" customFormat="1" x14ac:dyDescent="0.3"/>
    <row r="2154" s="25" customFormat="1" x14ac:dyDescent="0.3"/>
    <row r="2155" s="25" customFormat="1" x14ac:dyDescent="0.3"/>
    <row r="2156" s="25" customFormat="1" x14ac:dyDescent="0.3"/>
    <row r="2157" s="25" customFormat="1" x14ac:dyDescent="0.3"/>
    <row r="2158" s="25" customFormat="1" x14ac:dyDescent="0.3"/>
    <row r="2159" s="25" customFormat="1" x14ac:dyDescent="0.3"/>
    <row r="2160" s="25" customFormat="1" x14ac:dyDescent="0.3"/>
    <row r="2161" s="25" customFormat="1" x14ac:dyDescent="0.3"/>
    <row r="2162" s="25" customFormat="1" x14ac:dyDescent="0.3"/>
    <row r="2163" s="25" customFormat="1" x14ac:dyDescent="0.3"/>
    <row r="2164" s="25" customFormat="1" x14ac:dyDescent="0.3"/>
    <row r="2165" s="25" customFormat="1" x14ac:dyDescent="0.3"/>
    <row r="2166" s="25" customFormat="1" x14ac:dyDescent="0.3"/>
    <row r="2167" s="25" customFormat="1" x14ac:dyDescent="0.3"/>
    <row r="2168" s="25" customFormat="1" x14ac:dyDescent="0.3"/>
    <row r="2169" s="25" customFormat="1" x14ac:dyDescent="0.3"/>
    <row r="2170" s="25" customFormat="1" x14ac:dyDescent="0.3"/>
    <row r="2171" s="25" customFormat="1" x14ac:dyDescent="0.3"/>
    <row r="2172" s="25" customFormat="1" x14ac:dyDescent="0.3"/>
    <row r="2173" s="25" customFormat="1" x14ac:dyDescent="0.3"/>
    <row r="2174" s="25" customFormat="1" x14ac:dyDescent="0.3"/>
    <row r="2175" s="25" customFormat="1" x14ac:dyDescent="0.3"/>
    <row r="2176" s="25" customFormat="1" x14ac:dyDescent="0.3"/>
    <row r="2177" s="25" customFormat="1" x14ac:dyDescent="0.3"/>
    <row r="2178" s="25" customFormat="1" x14ac:dyDescent="0.3"/>
    <row r="2179" s="25" customFormat="1" x14ac:dyDescent="0.3"/>
    <row r="2180" s="25" customFormat="1" x14ac:dyDescent="0.3"/>
    <row r="2181" s="25" customFormat="1" x14ac:dyDescent="0.3"/>
    <row r="2182" s="25" customFormat="1" x14ac:dyDescent="0.3"/>
    <row r="2183" s="25" customFormat="1" x14ac:dyDescent="0.3"/>
    <row r="2184" s="25" customFormat="1" x14ac:dyDescent="0.3"/>
    <row r="2185" s="25" customFormat="1" x14ac:dyDescent="0.3"/>
    <row r="2186" s="25" customFormat="1" x14ac:dyDescent="0.3"/>
    <row r="2187" s="25" customFormat="1" x14ac:dyDescent="0.3"/>
    <row r="2188" s="25" customFormat="1" x14ac:dyDescent="0.3"/>
    <row r="2189" s="25" customFormat="1" x14ac:dyDescent="0.3"/>
    <row r="2190" s="25" customFormat="1" x14ac:dyDescent="0.3"/>
    <row r="2191" s="25" customFormat="1" x14ac:dyDescent="0.3"/>
    <row r="2192" s="25" customFormat="1" x14ac:dyDescent="0.3"/>
    <row r="2193" s="25" customFormat="1" x14ac:dyDescent="0.3"/>
    <row r="2194" s="25" customFormat="1" x14ac:dyDescent="0.3"/>
    <row r="2195" s="25" customFormat="1" x14ac:dyDescent="0.3"/>
    <row r="2196" s="25" customFormat="1" x14ac:dyDescent="0.3"/>
    <row r="2197" s="25" customFormat="1" x14ac:dyDescent="0.3"/>
    <row r="2198" s="25" customFormat="1" x14ac:dyDescent="0.3"/>
    <row r="2199" s="25" customFormat="1" x14ac:dyDescent="0.3"/>
    <row r="2200" s="25" customFormat="1" x14ac:dyDescent="0.3"/>
    <row r="2201" s="25" customFormat="1" x14ac:dyDescent="0.3"/>
    <row r="2202" s="25" customFormat="1" x14ac:dyDescent="0.3"/>
    <row r="2203" s="25" customFormat="1" x14ac:dyDescent="0.3"/>
    <row r="2204" s="25" customFormat="1" x14ac:dyDescent="0.3"/>
    <row r="2205" s="25" customFormat="1" x14ac:dyDescent="0.3"/>
    <row r="2206" s="25" customFormat="1" x14ac:dyDescent="0.3"/>
    <row r="2207" s="25" customFormat="1" x14ac:dyDescent="0.3"/>
    <row r="2208" s="25" customFormat="1" x14ac:dyDescent="0.3"/>
    <row r="2209" s="25" customFormat="1" x14ac:dyDescent="0.3"/>
    <row r="2210" s="25" customFormat="1" x14ac:dyDescent="0.3"/>
    <row r="2211" s="25" customFormat="1" x14ac:dyDescent="0.3"/>
    <row r="2212" s="25" customFormat="1" x14ac:dyDescent="0.3"/>
    <row r="2213" s="25" customFormat="1" x14ac:dyDescent="0.3"/>
    <row r="2214" s="25" customFormat="1" x14ac:dyDescent="0.3"/>
    <row r="2215" s="25" customFormat="1" x14ac:dyDescent="0.3"/>
    <row r="2216" s="25" customFormat="1" x14ac:dyDescent="0.3"/>
    <row r="2217" s="25" customFormat="1" x14ac:dyDescent="0.3"/>
    <row r="2218" s="25" customFormat="1" x14ac:dyDescent="0.3"/>
    <row r="2219" s="25" customFormat="1" x14ac:dyDescent="0.3"/>
    <row r="2220" s="25" customFormat="1" x14ac:dyDescent="0.3"/>
    <row r="2221" s="25" customFormat="1" x14ac:dyDescent="0.3"/>
    <row r="2222" s="25" customFormat="1" x14ac:dyDescent="0.3"/>
    <row r="2223" s="25" customFormat="1" x14ac:dyDescent="0.3"/>
    <row r="2224" s="25" customFormat="1" x14ac:dyDescent="0.3"/>
    <row r="2225" s="25" customFormat="1" x14ac:dyDescent="0.3"/>
    <row r="2226" s="25" customFormat="1" x14ac:dyDescent="0.3"/>
    <row r="2227" s="25" customFormat="1" x14ac:dyDescent="0.3"/>
    <row r="2228" s="25" customFormat="1" x14ac:dyDescent="0.3"/>
    <row r="2229" s="25" customFormat="1" x14ac:dyDescent="0.3"/>
    <row r="2230" s="25" customFormat="1" x14ac:dyDescent="0.3"/>
    <row r="2231" s="25" customFormat="1" x14ac:dyDescent="0.3"/>
    <row r="2232" s="25" customFormat="1" x14ac:dyDescent="0.3"/>
    <row r="2233" s="25" customFormat="1" x14ac:dyDescent="0.3"/>
    <row r="2234" s="25" customFormat="1" x14ac:dyDescent="0.3"/>
    <row r="2235" s="25" customFormat="1" x14ac:dyDescent="0.3"/>
    <row r="2236" s="25" customFormat="1" x14ac:dyDescent="0.3"/>
    <row r="2237" s="25" customFormat="1" x14ac:dyDescent="0.3"/>
    <row r="2238" s="25" customFormat="1" x14ac:dyDescent="0.3"/>
    <row r="2239" s="25" customFormat="1" x14ac:dyDescent="0.3"/>
    <row r="2240" s="25" customFormat="1" x14ac:dyDescent="0.3"/>
    <row r="2241" s="25" customFormat="1" x14ac:dyDescent="0.3"/>
    <row r="2242" s="25" customFormat="1" x14ac:dyDescent="0.3"/>
    <row r="2243" s="25" customFormat="1" x14ac:dyDescent="0.3"/>
    <row r="2244" s="25" customFormat="1" x14ac:dyDescent="0.3"/>
    <row r="2245" s="25" customFormat="1" x14ac:dyDescent="0.3"/>
    <row r="2246" s="25" customFormat="1" x14ac:dyDescent="0.3"/>
    <row r="2247" s="25" customFormat="1" x14ac:dyDescent="0.3"/>
    <row r="2248" s="25" customFormat="1" x14ac:dyDescent="0.3"/>
    <row r="2249" s="25" customFormat="1" x14ac:dyDescent="0.3"/>
    <row r="2250" s="25" customFormat="1" x14ac:dyDescent="0.3"/>
    <row r="2251" s="25" customFormat="1" x14ac:dyDescent="0.3"/>
    <row r="2252" s="25" customFormat="1" x14ac:dyDescent="0.3"/>
    <row r="2253" s="25" customFormat="1" x14ac:dyDescent="0.3"/>
    <row r="2254" s="25" customFormat="1" x14ac:dyDescent="0.3"/>
    <row r="2255" s="25" customFormat="1" x14ac:dyDescent="0.3"/>
    <row r="2256" s="25" customFormat="1" x14ac:dyDescent="0.3"/>
    <row r="2257" s="25" customFormat="1" x14ac:dyDescent="0.3"/>
    <row r="2258" s="25" customFormat="1" x14ac:dyDescent="0.3"/>
    <row r="2259" s="25" customFormat="1" x14ac:dyDescent="0.3"/>
    <row r="2260" s="25" customFormat="1" x14ac:dyDescent="0.3"/>
    <row r="2261" s="25" customFormat="1" x14ac:dyDescent="0.3"/>
    <row r="2262" s="25" customFormat="1" x14ac:dyDescent="0.3"/>
    <row r="2263" s="25" customFormat="1" x14ac:dyDescent="0.3"/>
    <row r="2264" s="25" customFormat="1" x14ac:dyDescent="0.3"/>
    <row r="2265" s="25" customFormat="1" x14ac:dyDescent="0.3"/>
    <row r="2266" s="25" customFormat="1" x14ac:dyDescent="0.3"/>
    <row r="2267" s="25" customFormat="1" x14ac:dyDescent="0.3"/>
    <row r="2268" s="25" customFormat="1" x14ac:dyDescent="0.3"/>
    <row r="2269" s="25" customFormat="1" x14ac:dyDescent="0.3"/>
    <row r="2270" s="25" customFormat="1" x14ac:dyDescent="0.3"/>
    <row r="2271" s="25" customFormat="1" x14ac:dyDescent="0.3"/>
    <row r="2272" s="25" customFormat="1" x14ac:dyDescent="0.3"/>
    <row r="2273" s="25" customFormat="1" x14ac:dyDescent="0.3"/>
    <row r="2274" s="25" customFormat="1" x14ac:dyDescent="0.3"/>
    <row r="2275" s="25" customFormat="1" x14ac:dyDescent="0.3"/>
    <row r="2276" s="25" customFormat="1" x14ac:dyDescent="0.3"/>
    <row r="2277" s="25" customFormat="1" x14ac:dyDescent="0.3"/>
    <row r="2278" s="25" customFormat="1" x14ac:dyDescent="0.3"/>
    <row r="2279" s="25" customFormat="1" x14ac:dyDescent="0.3"/>
    <row r="2280" s="25" customFormat="1" x14ac:dyDescent="0.3"/>
    <row r="2281" s="25" customFormat="1" x14ac:dyDescent="0.3"/>
    <row r="2282" s="25" customFormat="1" x14ac:dyDescent="0.3"/>
    <row r="2283" s="25" customFormat="1" x14ac:dyDescent="0.3"/>
    <row r="2284" s="25" customFormat="1" x14ac:dyDescent="0.3"/>
    <row r="2285" s="25" customFormat="1" x14ac:dyDescent="0.3"/>
    <row r="2286" s="25" customFormat="1" x14ac:dyDescent="0.3"/>
    <row r="2287" s="25" customFormat="1" x14ac:dyDescent="0.3"/>
    <row r="2288" s="25" customFormat="1" x14ac:dyDescent="0.3"/>
    <row r="2289" s="25" customFormat="1" x14ac:dyDescent="0.3"/>
    <row r="2290" s="25" customFormat="1" x14ac:dyDescent="0.3"/>
    <row r="2291" s="25" customFormat="1" x14ac:dyDescent="0.3"/>
    <row r="2292" s="25" customFormat="1" x14ac:dyDescent="0.3"/>
    <row r="2293" s="25" customFormat="1" x14ac:dyDescent="0.3"/>
    <row r="2294" s="25" customFormat="1" x14ac:dyDescent="0.3"/>
    <row r="2295" s="25" customFormat="1" x14ac:dyDescent="0.3"/>
    <row r="2296" s="25" customFormat="1" x14ac:dyDescent="0.3"/>
    <row r="2297" s="25" customFormat="1" x14ac:dyDescent="0.3"/>
    <row r="2298" s="25" customFormat="1" x14ac:dyDescent="0.3"/>
    <row r="2299" s="25" customFormat="1" x14ac:dyDescent="0.3"/>
    <row r="2300" s="25" customFormat="1" x14ac:dyDescent="0.3"/>
    <row r="2301" s="25" customFormat="1" x14ac:dyDescent="0.3"/>
    <row r="2302" s="25" customFormat="1" x14ac:dyDescent="0.3"/>
    <row r="2303" s="25" customFormat="1" x14ac:dyDescent="0.3"/>
    <row r="2304" s="25" customFormat="1" x14ac:dyDescent="0.3"/>
    <row r="2305" s="25" customFormat="1" x14ac:dyDescent="0.3"/>
    <row r="2306" s="25" customFormat="1" x14ac:dyDescent="0.3"/>
    <row r="2307" s="25" customFormat="1" x14ac:dyDescent="0.3"/>
    <row r="2308" s="25" customFormat="1" x14ac:dyDescent="0.3"/>
    <row r="2309" s="25" customFormat="1" x14ac:dyDescent="0.3"/>
    <row r="2310" s="25" customFormat="1" x14ac:dyDescent="0.3"/>
    <row r="2311" s="25" customFormat="1" x14ac:dyDescent="0.3"/>
    <row r="2312" s="25" customFormat="1" x14ac:dyDescent="0.3"/>
    <row r="2313" s="25" customFormat="1" x14ac:dyDescent="0.3"/>
    <row r="2314" s="25" customFormat="1" x14ac:dyDescent="0.3"/>
    <row r="2315" s="25" customFormat="1" x14ac:dyDescent="0.3"/>
    <row r="2316" s="25" customFormat="1" x14ac:dyDescent="0.3"/>
    <row r="2317" s="25" customFormat="1" x14ac:dyDescent="0.3"/>
    <row r="2318" s="25" customFormat="1" x14ac:dyDescent="0.3"/>
    <row r="2319" s="25" customFormat="1" x14ac:dyDescent="0.3"/>
    <row r="2320" s="25" customFormat="1" x14ac:dyDescent="0.3"/>
    <row r="2321" s="25" customFormat="1" x14ac:dyDescent="0.3"/>
    <row r="2322" s="25" customFormat="1" x14ac:dyDescent="0.3"/>
    <row r="2323" s="25" customFormat="1" x14ac:dyDescent="0.3"/>
    <row r="2324" s="25" customFormat="1" x14ac:dyDescent="0.3"/>
    <row r="2325" s="25" customFormat="1" x14ac:dyDescent="0.3"/>
    <row r="2326" s="25" customFormat="1" x14ac:dyDescent="0.3"/>
    <row r="2327" s="25" customFormat="1" x14ac:dyDescent="0.3"/>
    <row r="2328" s="25" customFormat="1" x14ac:dyDescent="0.3"/>
    <row r="2329" s="25" customFormat="1" x14ac:dyDescent="0.3"/>
    <row r="2330" s="25" customFormat="1" x14ac:dyDescent="0.3"/>
    <row r="2331" s="25" customFormat="1" x14ac:dyDescent="0.3"/>
    <row r="2332" s="25" customFormat="1" x14ac:dyDescent="0.3"/>
    <row r="2333" s="25" customFormat="1" x14ac:dyDescent="0.3"/>
    <row r="2334" s="25" customFormat="1" x14ac:dyDescent="0.3"/>
    <row r="2335" s="25" customFormat="1" x14ac:dyDescent="0.3"/>
    <row r="2336" s="25" customFormat="1" x14ac:dyDescent="0.3"/>
    <row r="2337" s="25" customFormat="1" x14ac:dyDescent="0.3"/>
    <row r="2338" s="25" customFormat="1" x14ac:dyDescent="0.3"/>
    <row r="2339" s="25" customFormat="1" x14ac:dyDescent="0.3"/>
    <row r="2340" s="25" customFormat="1" x14ac:dyDescent="0.3"/>
    <row r="2341" s="25" customFormat="1" x14ac:dyDescent="0.3"/>
    <row r="2342" s="25" customFormat="1" x14ac:dyDescent="0.3"/>
    <row r="2343" s="25" customFormat="1" x14ac:dyDescent="0.3"/>
    <row r="2344" s="25" customFormat="1" x14ac:dyDescent="0.3"/>
    <row r="2345" s="25" customFormat="1" x14ac:dyDescent="0.3"/>
    <row r="2346" s="25" customFormat="1" x14ac:dyDescent="0.3"/>
    <row r="2347" s="25" customFormat="1" x14ac:dyDescent="0.3"/>
    <row r="2348" s="25" customFormat="1" x14ac:dyDescent="0.3"/>
    <row r="2349" s="25" customFormat="1" x14ac:dyDescent="0.3"/>
    <row r="2350" s="25" customFormat="1" x14ac:dyDescent="0.3"/>
    <row r="2351" s="25" customFormat="1" x14ac:dyDescent="0.3"/>
    <row r="2352" s="25" customFormat="1" x14ac:dyDescent="0.3"/>
    <row r="2353" s="25" customFormat="1" x14ac:dyDescent="0.3"/>
    <row r="2354" s="25" customFormat="1" x14ac:dyDescent="0.3"/>
    <row r="2355" s="25" customFormat="1" x14ac:dyDescent="0.3"/>
    <row r="2356" s="25" customFormat="1" x14ac:dyDescent="0.3"/>
    <row r="2357" s="25" customFormat="1" x14ac:dyDescent="0.3"/>
    <row r="2358" s="25" customFormat="1" x14ac:dyDescent="0.3"/>
    <row r="2359" s="25" customFormat="1" x14ac:dyDescent="0.3"/>
    <row r="2360" s="25" customFormat="1" x14ac:dyDescent="0.3"/>
    <row r="2361" s="25" customFormat="1" x14ac:dyDescent="0.3"/>
    <row r="2362" s="25" customFormat="1" x14ac:dyDescent="0.3"/>
    <row r="2363" s="25" customFormat="1" x14ac:dyDescent="0.3"/>
    <row r="2364" s="25" customFormat="1" x14ac:dyDescent="0.3"/>
    <row r="2365" s="25" customFormat="1" x14ac:dyDescent="0.3"/>
    <row r="2366" s="25" customFormat="1" x14ac:dyDescent="0.3"/>
    <row r="2367" s="25" customFormat="1" x14ac:dyDescent="0.3"/>
    <row r="2368" s="25" customFormat="1" x14ac:dyDescent="0.3"/>
    <row r="2369" s="25" customFormat="1" x14ac:dyDescent="0.3"/>
    <row r="2370" s="25" customFormat="1" x14ac:dyDescent="0.3"/>
    <row r="2371" s="25" customFormat="1" x14ac:dyDescent="0.3"/>
    <row r="2372" s="25" customFormat="1" x14ac:dyDescent="0.3"/>
    <row r="2373" s="25" customFormat="1" x14ac:dyDescent="0.3"/>
    <row r="2374" s="25" customFormat="1" x14ac:dyDescent="0.3"/>
    <row r="2375" s="25" customFormat="1" x14ac:dyDescent="0.3"/>
    <row r="2376" s="25" customFormat="1" x14ac:dyDescent="0.3"/>
    <row r="2377" s="25" customFormat="1" x14ac:dyDescent="0.3"/>
    <row r="2378" s="25" customFormat="1" x14ac:dyDescent="0.3"/>
    <row r="2379" s="25" customFormat="1" x14ac:dyDescent="0.3"/>
    <row r="2380" s="25" customFormat="1" x14ac:dyDescent="0.3"/>
    <row r="2381" s="25" customFormat="1" x14ac:dyDescent="0.3"/>
    <row r="2382" s="25" customFormat="1" x14ac:dyDescent="0.3"/>
    <row r="2383" s="25" customFormat="1" x14ac:dyDescent="0.3"/>
    <row r="2384" s="25" customFormat="1" x14ac:dyDescent="0.3"/>
    <row r="2385" s="25" customFormat="1" x14ac:dyDescent="0.3"/>
    <row r="2386" s="25" customFormat="1" x14ac:dyDescent="0.3"/>
    <row r="2387" s="25" customFormat="1" x14ac:dyDescent="0.3"/>
    <row r="2388" s="25" customFormat="1" x14ac:dyDescent="0.3"/>
    <row r="2389" s="25" customFormat="1" x14ac:dyDescent="0.3"/>
    <row r="2390" s="25" customFormat="1" x14ac:dyDescent="0.3"/>
    <row r="2391" s="25" customFormat="1" x14ac:dyDescent="0.3"/>
    <row r="2392" s="25" customFormat="1" x14ac:dyDescent="0.3"/>
    <row r="2393" s="25" customFormat="1" x14ac:dyDescent="0.3"/>
    <row r="2394" s="25" customFormat="1" x14ac:dyDescent="0.3"/>
    <row r="2395" s="25" customFormat="1" x14ac:dyDescent="0.3"/>
    <row r="2396" s="25" customFormat="1" x14ac:dyDescent="0.3"/>
    <row r="2397" s="25" customFormat="1" x14ac:dyDescent="0.3"/>
    <row r="2398" s="25" customFormat="1" x14ac:dyDescent="0.3"/>
    <row r="2399" s="25" customFormat="1" x14ac:dyDescent="0.3"/>
    <row r="2400" s="25" customFormat="1" x14ac:dyDescent="0.3"/>
    <row r="2401" s="25" customFormat="1" x14ac:dyDescent="0.3"/>
    <row r="2402" s="25" customFormat="1" x14ac:dyDescent="0.3"/>
    <row r="2403" s="25" customFormat="1" x14ac:dyDescent="0.3"/>
    <row r="2404" s="25" customFormat="1" x14ac:dyDescent="0.3"/>
    <row r="2405" s="25" customFormat="1" x14ac:dyDescent="0.3"/>
    <row r="2406" s="25" customFormat="1" x14ac:dyDescent="0.3"/>
    <row r="2407" s="25" customFormat="1" x14ac:dyDescent="0.3"/>
    <row r="2408" s="25" customFormat="1" x14ac:dyDescent="0.3"/>
    <row r="2409" s="25" customFormat="1" x14ac:dyDescent="0.3"/>
    <row r="2410" s="25" customFormat="1" x14ac:dyDescent="0.3"/>
    <row r="2411" s="25" customFormat="1" x14ac:dyDescent="0.3"/>
    <row r="2412" s="25" customFormat="1" x14ac:dyDescent="0.3"/>
    <row r="2413" s="25" customFormat="1" x14ac:dyDescent="0.3"/>
    <row r="2414" s="25" customFormat="1" x14ac:dyDescent="0.3"/>
    <row r="2415" s="25" customFormat="1" x14ac:dyDescent="0.3"/>
    <row r="2416" s="25" customFormat="1" x14ac:dyDescent="0.3"/>
    <row r="2417" s="25" customFormat="1" x14ac:dyDescent="0.3"/>
    <row r="2418" s="25" customFormat="1" x14ac:dyDescent="0.3"/>
    <row r="2419" s="25" customFormat="1" x14ac:dyDescent="0.3"/>
    <row r="2420" s="25" customFormat="1" x14ac:dyDescent="0.3"/>
    <row r="2421" s="25" customFormat="1" x14ac:dyDescent="0.3"/>
    <row r="2422" s="25" customFormat="1" x14ac:dyDescent="0.3"/>
    <row r="2423" s="25" customFormat="1" x14ac:dyDescent="0.3"/>
    <row r="2424" s="25" customFormat="1" x14ac:dyDescent="0.3"/>
    <row r="2425" s="25" customFormat="1" x14ac:dyDescent="0.3"/>
    <row r="2426" s="25" customFormat="1" x14ac:dyDescent="0.3"/>
    <row r="2427" s="25" customFormat="1" x14ac:dyDescent="0.3"/>
    <row r="2428" s="25" customFormat="1" x14ac:dyDescent="0.3"/>
    <row r="2429" s="25" customFormat="1" x14ac:dyDescent="0.3"/>
    <row r="2430" s="25" customFormat="1" x14ac:dyDescent="0.3"/>
    <row r="2431" s="25" customFormat="1" x14ac:dyDescent="0.3"/>
    <row r="2432" s="25" customFormat="1" x14ac:dyDescent="0.3"/>
    <row r="2433" s="25" customFormat="1" x14ac:dyDescent="0.3"/>
    <row r="2434" s="25" customFormat="1" x14ac:dyDescent="0.3"/>
    <row r="2435" s="25" customFormat="1" x14ac:dyDescent="0.3"/>
    <row r="2436" s="25" customFormat="1" x14ac:dyDescent="0.3"/>
    <row r="2437" s="25" customFormat="1" x14ac:dyDescent="0.3"/>
    <row r="2438" s="25" customFormat="1" x14ac:dyDescent="0.3"/>
    <row r="2439" s="25" customFormat="1" x14ac:dyDescent="0.3"/>
    <row r="2440" s="25" customFormat="1" x14ac:dyDescent="0.3"/>
    <row r="2441" s="25" customFormat="1" x14ac:dyDescent="0.3"/>
    <row r="2442" s="25" customFormat="1" x14ac:dyDescent="0.3"/>
    <row r="2443" s="25" customFormat="1" x14ac:dyDescent="0.3"/>
    <row r="2444" s="25" customFormat="1" x14ac:dyDescent="0.3"/>
    <row r="2445" s="25" customFormat="1" x14ac:dyDescent="0.3"/>
    <row r="2446" s="25" customFormat="1" x14ac:dyDescent="0.3"/>
    <row r="2447" s="25" customFormat="1" x14ac:dyDescent="0.3"/>
    <row r="2448" s="25" customFormat="1" x14ac:dyDescent="0.3"/>
    <row r="2449" s="25" customFormat="1" x14ac:dyDescent="0.3"/>
    <row r="2450" s="25" customFormat="1" x14ac:dyDescent="0.3"/>
    <row r="2451" s="25" customFormat="1" x14ac:dyDescent="0.3"/>
    <row r="2452" s="25" customFormat="1" x14ac:dyDescent="0.3"/>
    <row r="2453" s="25" customFormat="1" x14ac:dyDescent="0.3"/>
    <row r="2454" s="25" customFormat="1" x14ac:dyDescent="0.3"/>
    <row r="2455" s="25" customFormat="1" x14ac:dyDescent="0.3"/>
    <row r="2456" s="25" customFormat="1" x14ac:dyDescent="0.3"/>
    <row r="2457" s="25" customFormat="1" x14ac:dyDescent="0.3"/>
    <row r="2458" s="25" customFormat="1" x14ac:dyDescent="0.3"/>
    <row r="2459" s="25" customFormat="1" x14ac:dyDescent="0.3"/>
    <row r="2460" s="25" customFormat="1" x14ac:dyDescent="0.3"/>
    <row r="2461" s="25" customFormat="1" x14ac:dyDescent="0.3"/>
    <row r="2462" s="25" customFormat="1" x14ac:dyDescent="0.3"/>
    <row r="2463" s="25" customFormat="1" x14ac:dyDescent="0.3"/>
    <row r="2464" s="25" customFormat="1" x14ac:dyDescent="0.3"/>
    <row r="2465" s="25" customFormat="1" x14ac:dyDescent="0.3"/>
    <row r="2466" s="25" customFormat="1" x14ac:dyDescent="0.3"/>
    <row r="2467" s="25" customFormat="1" x14ac:dyDescent="0.3"/>
    <row r="2468" s="25" customFormat="1" x14ac:dyDescent="0.3"/>
    <row r="2469" s="25" customFormat="1" x14ac:dyDescent="0.3"/>
    <row r="2470" s="25" customFormat="1" x14ac:dyDescent="0.3"/>
    <row r="2471" s="25" customFormat="1" x14ac:dyDescent="0.3"/>
    <row r="2472" s="25" customFormat="1" x14ac:dyDescent="0.3"/>
    <row r="2473" s="25" customFormat="1" x14ac:dyDescent="0.3"/>
    <row r="2474" s="25" customFormat="1" x14ac:dyDescent="0.3"/>
    <row r="2475" s="25" customFormat="1" x14ac:dyDescent="0.3"/>
    <row r="2476" s="25" customFormat="1" x14ac:dyDescent="0.3"/>
    <row r="2477" s="25" customFormat="1" x14ac:dyDescent="0.3"/>
    <row r="2478" s="25" customFormat="1" x14ac:dyDescent="0.3"/>
    <row r="2479" s="25" customFormat="1" x14ac:dyDescent="0.3"/>
    <row r="2480" s="25" customFormat="1" x14ac:dyDescent="0.3"/>
    <row r="2481" s="25" customFormat="1" x14ac:dyDescent="0.3"/>
    <row r="2482" s="25" customFormat="1" x14ac:dyDescent="0.3"/>
    <row r="2483" s="25" customFormat="1" x14ac:dyDescent="0.3"/>
    <row r="2484" s="25" customFormat="1" x14ac:dyDescent="0.3"/>
    <row r="2485" s="25" customFormat="1" x14ac:dyDescent="0.3"/>
    <row r="2486" s="25" customFormat="1" x14ac:dyDescent="0.3"/>
    <row r="2487" s="25" customFormat="1" x14ac:dyDescent="0.3"/>
    <row r="2488" s="25" customFormat="1" x14ac:dyDescent="0.3"/>
    <row r="2489" s="25" customFormat="1" x14ac:dyDescent="0.3"/>
    <row r="2490" s="25" customFormat="1" x14ac:dyDescent="0.3"/>
    <row r="2491" s="25" customFormat="1" x14ac:dyDescent="0.3"/>
    <row r="2492" s="25" customFormat="1" x14ac:dyDescent="0.3"/>
    <row r="2493" s="25" customFormat="1" x14ac:dyDescent="0.3"/>
    <row r="2494" s="25" customFormat="1" x14ac:dyDescent="0.3"/>
    <row r="2495" s="25" customFormat="1" x14ac:dyDescent="0.3"/>
    <row r="2496" s="25" customFormat="1" x14ac:dyDescent="0.3"/>
    <row r="2497" s="25" customFormat="1" x14ac:dyDescent="0.3"/>
    <row r="2498" s="25" customFormat="1" x14ac:dyDescent="0.3"/>
    <row r="2499" s="25" customFormat="1" x14ac:dyDescent="0.3"/>
    <row r="2500" s="25" customFormat="1" x14ac:dyDescent="0.3"/>
    <row r="2501" s="25" customFormat="1" x14ac:dyDescent="0.3"/>
    <row r="2502" s="25" customFormat="1" x14ac:dyDescent="0.3"/>
    <row r="2503" s="25" customFormat="1" x14ac:dyDescent="0.3"/>
    <row r="2504" s="25" customFormat="1" x14ac:dyDescent="0.3"/>
    <row r="2505" s="25" customFormat="1" x14ac:dyDescent="0.3"/>
    <row r="2506" s="25" customFormat="1" x14ac:dyDescent="0.3"/>
    <row r="2507" s="25" customFormat="1" x14ac:dyDescent="0.3"/>
    <row r="2508" s="25" customFormat="1" x14ac:dyDescent="0.3"/>
    <row r="2509" s="25" customFormat="1" x14ac:dyDescent="0.3"/>
    <row r="2510" s="25" customFormat="1" x14ac:dyDescent="0.3"/>
    <row r="2511" s="25" customFormat="1" x14ac:dyDescent="0.3"/>
    <row r="2512" s="25" customFormat="1" x14ac:dyDescent="0.3"/>
    <row r="2513" s="25" customFormat="1" x14ac:dyDescent="0.3"/>
    <row r="2514" s="25" customFormat="1" x14ac:dyDescent="0.3"/>
    <row r="2515" s="25" customFormat="1" x14ac:dyDescent="0.3"/>
    <row r="2516" s="25" customFormat="1" x14ac:dyDescent="0.3"/>
    <row r="2517" s="25" customFormat="1" x14ac:dyDescent="0.3"/>
    <row r="2518" s="25" customFormat="1" x14ac:dyDescent="0.3"/>
    <row r="2519" s="25" customFormat="1" x14ac:dyDescent="0.3"/>
    <row r="2520" s="25" customFormat="1" x14ac:dyDescent="0.3"/>
    <row r="2521" s="25" customFormat="1" x14ac:dyDescent="0.3"/>
    <row r="2522" s="25" customFormat="1" x14ac:dyDescent="0.3"/>
    <row r="2523" s="25" customFormat="1" x14ac:dyDescent="0.3"/>
    <row r="2524" s="25" customFormat="1" x14ac:dyDescent="0.3"/>
    <row r="2525" s="25" customFormat="1" x14ac:dyDescent="0.3"/>
    <row r="2526" s="25" customFormat="1" x14ac:dyDescent="0.3"/>
    <row r="2527" s="25" customFormat="1" x14ac:dyDescent="0.3"/>
    <row r="2528" s="25" customFormat="1" x14ac:dyDescent="0.3"/>
    <row r="2529" s="25" customFormat="1" x14ac:dyDescent="0.3"/>
    <row r="2530" s="25" customFormat="1" x14ac:dyDescent="0.3"/>
    <row r="2531" s="25" customFormat="1" x14ac:dyDescent="0.3"/>
    <row r="2532" s="25" customFormat="1" x14ac:dyDescent="0.3"/>
    <row r="2533" s="25" customFormat="1" x14ac:dyDescent="0.3"/>
    <row r="2534" s="25" customFormat="1" x14ac:dyDescent="0.3"/>
    <row r="2535" s="25" customFormat="1" x14ac:dyDescent="0.3"/>
    <row r="2536" s="25" customFormat="1" x14ac:dyDescent="0.3"/>
    <row r="2537" s="25" customFormat="1" x14ac:dyDescent="0.3"/>
    <row r="2538" s="25" customFormat="1" x14ac:dyDescent="0.3"/>
    <row r="2539" s="25" customFormat="1" x14ac:dyDescent="0.3"/>
    <row r="2540" s="25" customFormat="1" x14ac:dyDescent="0.3"/>
    <row r="2541" s="25" customFormat="1" x14ac:dyDescent="0.3"/>
    <row r="2542" s="25" customFormat="1" x14ac:dyDescent="0.3"/>
    <row r="2543" s="25" customFormat="1" x14ac:dyDescent="0.3"/>
    <row r="2544" s="25" customFormat="1" x14ac:dyDescent="0.3"/>
    <row r="2545" s="25" customFormat="1" x14ac:dyDescent="0.3"/>
    <row r="2546" s="25" customFormat="1" x14ac:dyDescent="0.3"/>
    <row r="2547" s="25" customFormat="1" x14ac:dyDescent="0.3"/>
    <row r="2548" s="25" customFormat="1" x14ac:dyDescent="0.3"/>
    <row r="2549" s="25" customFormat="1" x14ac:dyDescent="0.3"/>
    <row r="2550" s="25" customFormat="1" x14ac:dyDescent="0.3"/>
    <row r="2551" s="25" customFormat="1" x14ac:dyDescent="0.3"/>
    <row r="2552" s="25" customFormat="1" x14ac:dyDescent="0.3"/>
    <row r="2553" s="25" customFormat="1" x14ac:dyDescent="0.3"/>
    <row r="2554" s="25" customFormat="1" x14ac:dyDescent="0.3"/>
    <row r="2555" s="25" customFormat="1" x14ac:dyDescent="0.3"/>
    <row r="2556" s="25" customFormat="1" x14ac:dyDescent="0.3"/>
    <row r="2557" s="25" customFormat="1" x14ac:dyDescent="0.3"/>
    <row r="2558" s="25" customFormat="1" x14ac:dyDescent="0.3"/>
    <row r="2559" s="25" customFormat="1" x14ac:dyDescent="0.3"/>
    <row r="2560" s="25" customFormat="1" x14ac:dyDescent="0.3"/>
    <row r="2561" s="25" customFormat="1" x14ac:dyDescent="0.3"/>
    <row r="2562" s="25" customFormat="1" x14ac:dyDescent="0.3"/>
    <row r="2563" s="25" customFormat="1" x14ac:dyDescent="0.3"/>
    <row r="2564" s="25" customFormat="1" x14ac:dyDescent="0.3"/>
    <row r="2565" s="25" customFormat="1" x14ac:dyDescent="0.3"/>
    <row r="2566" s="25" customFormat="1" x14ac:dyDescent="0.3"/>
    <row r="2567" s="25" customFormat="1" x14ac:dyDescent="0.3"/>
    <row r="2568" s="25" customFormat="1" x14ac:dyDescent="0.3"/>
    <row r="2569" s="25" customFormat="1" x14ac:dyDescent="0.3"/>
    <row r="2570" s="25" customFormat="1" x14ac:dyDescent="0.3"/>
    <row r="2571" s="25" customFormat="1" x14ac:dyDescent="0.3"/>
    <row r="2572" s="25" customFormat="1" x14ac:dyDescent="0.3"/>
    <row r="2573" s="25" customFormat="1" x14ac:dyDescent="0.3"/>
    <row r="2574" s="25" customFormat="1" x14ac:dyDescent="0.3"/>
    <row r="2575" s="25" customFormat="1" x14ac:dyDescent="0.3"/>
    <row r="2576" s="25" customFormat="1" x14ac:dyDescent="0.3"/>
    <row r="2577" s="25" customFormat="1" x14ac:dyDescent="0.3"/>
    <row r="2578" s="25" customFormat="1" x14ac:dyDescent="0.3"/>
    <row r="2579" s="25" customFormat="1" x14ac:dyDescent="0.3"/>
    <row r="2580" s="25" customFormat="1" x14ac:dyDescent="0.3"/>
    <row r="2581" s="25" customFormat="1" x14ac:dyDescent="0.3"/>
    <row r="2582" s="25" customFormat="1" x14ac:dyDescent="0.3"/>
    <row r="2583" s="25" customFormat="1" x14ac:dyDescent="0.3"/>
    <row r="2584" s="25" customFormat="1" x14ac:dyDescent="0.3"/>
    <row r="2585" s="25" customFormat="1" x14ac:dyDescent="0.3"/>
    <row r="2586" s="25" customFormat="1" x14ac:dyDescent="0.3"/>
    <row r="2587" s="25" customFormat="1" x14ac:dyDescent="0.3"/>
    <row r="2588" s="25" customFormat="1" x14ac:dyDescent="0.3"/>
    <row r="2589" s="25" customFormat="1" x14ac:dyDescent="0.3"/>
    <row r="2590" s="25" customFormat="1" x14ac:dyDescent="0.3"/>
    <row r="2591" s="25" customFormat="1" x14ac:dyDescent="0.3"/>
    <row r="2592" s="25" customFormat="1" x14ac:dyDescent="0.3"/>
    <row r="2593" s="25" customFormat="1" x14ac:dyDescent="0.3"/>
    <row r="2594" s="25" customFormat="1" x14ac:dyDescent="0.3"/>
    <row r="2595" s="25" customFormat="1" x14ac:dyDescent="0.3"/>
    <row r="2596" s="25" customFormat="1" x14ac:dyDescent="0.3"/>
    <row r="2597" s="25" customFormat="1" x14ac:dyDescent="0.3"/>
    <row r="2598" s="25" customFormat="1" x14ac:dyDescent="0.3"/>
    <row r="2599" s="25" customFormat="1" x14ac:dyDescent="0.3"/>
    <row r="2600" s="25" customFormat="1" x14ac:dyDescent="0.3"/>
    <row r="2601" s="25" customFormat="1" x14ac:dyDescent="0.3"/>
    <row r="2602" s="25" customFormat="1" x14ac:dyDescent="0.3"/>
    <row r="2603" s="25" customFormat="1" x14ac:dyDescent="0.3"/>
    <row r="2604" s="25" customFormat="1" x14ac:dyDescent="0.3"/>
    <row r="2605" s="25" customFormat="1" x14ac:dyDescent="0.3"/>
    <row r="2606" s="25" customFormat="1" x14ac:dyDescent="0.3"/>
    <row r="2607" s="25" customFormat="1" x14ac:dyDescent="0.3"/>
    <row r="2608" s="25" customFormat="1" x14ac:dyDescent="0.3"/>
    <row r="2609" s="25" customFormat="1" x14ac:dyDescent="0.3"/>
    <row r="2610" s="25" customFormat="1" x14ac:dyDescent="0.3"/>
    <row r="2611" s="25" customFormat="1" x14ac:dyDescent="0.3"/>
    <row r="2612" s="25" customFormat="1" x14ac:dyDescent="0.3"/>
    <row r="2613" s="25" customFormat="1" x14ac:dyDescent="0.3"/>
    <row r="2614" s="25" customFormat="1" x14ac:dyDescent="0.3"/>
    <row r="2615" s="25" customFormat="1" x14ac:dyDescent="0.3"/>
    <row r="2616" s="25" customFormat="1" x14ac:dyDescent="0.3"/>
    <row r="2617" s="25" customFormat="1" x14ac:dyDescent="0.3"/>
    <row r="2618" s="25" customFormat="1" x14ac:dyDescent="0.3"/>
    <row r="2619" s="25" customFormat="1" x14ac:dyDescent="0.3"/>
    <row r="2620" s="25" customFormat="1" x14ac:dyDescent="0.3"/>
    <row r="2621" s="25" customFormat="1" x14ac:dyDescent="0.3"/>
    <row r="2622" s="25" customFormat="1" x14ac:dyDescent="0.3"/>
    <row r="2623" s="25" customFormat="1" x14ac:dyDescent="0.3"/>
    <row r="2624" s="25" customFormat="1" x14ac:dyDescent="0.3"/>
    <row r="2625" s="25" customFormat="1" x14ac:dyDescent="0.3"/>
    <row r="2626" s="25" customFormat="1" x14ac:dyDescent="0.3"/>
    <row r="2627" s="25" customFormat="1" x14ac:dyDescent="0.3"/>
    <row r="2628" s="25" customFormat="1" x14ac:dyDescent="0.3"/>
    <row r="2629" s="25" customFormat="1" x14ac:dyDescent="0.3"/>
    <row r="2630" s="25" customFormat="1" x14ac:dyDescent="0.3"/>
    <row r="2631" s="25" customFormat="1" x14ac:dyDescent="0.3"/>
    <row r="2632" s="25" customFormat="1" x14ac:dyDescent="0.3"/>
    <row r="2633" s="25" customFormat="1" x14ac:dyDescent="0.3"/>
    <row r="2634" s="25" customFormat="1" x14ac:dyDescent="0.3"/>
    <row r="2635" s="25" customFormat="1" x14ac:dyDescent="0.3"/>
    <row r="2636" s="25" customFormat="1" x14ac:dyDescent="0.3"/>
    <row r="2637" s="25" customFormat="1" x14ac:dyDescent="0.3"/>
    <row r="2638" s="25" customFormat="1" x14ac:dyDescent="0.3"/>
    <row r="2639" s="25" customFormat="1" x14ac:dyDescent="0.3"/>
    <row r="2640" s="25" customFormat="1" x14ac:dyDescent="0.3"/>
    <row r="2641" s="25" customFormat="1" x14ac:dyDescent="0.3"/>
    <row r="2642" s="25" customFormat="1" x14ac:dyDescent="0.3"/>
    <row r="2643" s="25" customFormat="1" x14ac:dyDescent="0.3"/>
    <row r="2644" s="25" customFormat="1" x14ac:dyDescent="0.3"/>
    <row r="2645" s="25" customFormat="1" x14ac:dyDescent="0.3"/>
    <row r="2646" s="25" customFormat="1" x14ac:dyDescent="0.3"/>
    <row r="2647" s="25" customFormat="1" x14ac:dyDescent="0.3"/>
    <row r="2648" s="25" customFormat="1" x14ac:dyDescent="0.3"/>
    <row r="2649" s="25" customFormat="1" x14ac:dyDescent="0.3"/>
    <row r="2650" s="25" customFormat="1" x14ac:dyDescent="0.3"/>
    <row r="2651" s="25" customFormat="1" x14ac:dyDescent="0.3"/>
    <row r="2652" s="25" customFormat="1" x14ac:dyDescent="0.3"/>
    <row r="2653" s="25" customFormat="1" x14ac:dyDescent="0.3"/>
    <row r="2654" s="25" customFormat="1" x14ac:dyDescent="0.3"/>
    <row r="2655" s="25" customFormat="1" x14ac:dyDescent="0.3"/>
    <row r="2656" s="25" customFormat="1" x14ac:dyDescent="0.3"/>
    <row r="2657" s="25" customFormat="1" x14ac:dyDescent="0.3"/>
    <row r="2658" s="25" customFormat="1" x14ac:dyDescent="0.3"/>
    <row r="2659" s="25" customFormat="1" x14ac:dyDescent="0.3"/>
    <row r="2660" s="25" customFormat="1" x14ac:dyDescent="0.3"/>
    <row r="2661" s="25" customFormat="1" x14ac:dyDescent="0.3"/>
    <row r="2662" s="25" customFormat="1" x14ac:dyDescent="0.3"/>
    <row r="2663" s="25" customFormat="1" x14ac:dyDescent="0.3"/>
    <row r="2664" s="25" customFormat="1" x14ac:dyDescent="0.3"/>
    <row r="2665" s="25" customFormat="1" x14ac:dyDescent="0.3"/>
    <row r="2666" s="25" customFormat="1" x14ac:dyDescent="0.3"/>
    <row r="2667" s="25" customFormat="1" x14ac:dyDescent="0.3"/>
    <row r="2668" s="25" customFormat="1" x14ac:dyDescent="0.3"/>
    <row r="2669" s="25" customFormat="1" x14ac:dyDescent="0.3"/>
    <row r="2670" s="25" customFormat="1" x14ac:dyDescent="0.3"/>
    <row r="2671" s="25" customFormat="1" x14ac:dyDescent="0.3"/>
    <row r="2672" s="25" customFormat="1" x14ac:dyDescent="0.3"/>
    <row r="2673" s="25" customFormat="1" x14ac:dyDescent="0.3"/>
    <row r="2674" s="25" customFormat="1" x14ac:dyDescent="0.3"/>
    <row r="2675" s="25" customFormat="1" x14ac:dyDescent="0.3"/>
    <row r="2676" s="25" customFormat="1" x14ac:dyDescent="0.3"/>
    <row r="2677" s="25" customFormat="1" x14ac:dyDescent="0.3"/>
    <row r="2678" s="25" customFormat="1" x14ac:dyDescent="0.3"/>
    <row r="2679" s="25" customFormat="1" x14ac:dyDescent="0.3"/>
    <row r="2680" s="25" customFormat="1" x14ac:dyDescent="0.3"/>
    <row r="2681" s="25" customFormat="1" x14ac:dyDescent="0.3"/>
    <row r="2682" s="25" customFormat="1" x14ac:dyDescent="0.3"/>
    <row r="2683" s="25" customFormat="1" x14ac:dyDescent="0.3"/>
    <row r="2684" s="25" customFormat="1" x14ac:dyDescent="0.3"/>
    <row r="2685" s="25" customFormat="1" x14ac:dyDescent="0.3"/>
    <row r="2686" s="25" customFormat="1" x14ac:dyDescent="0.3"/>
    <row r="2687" s="25" customFormat="1" x14ac:dyDescent="0.3"/>
    <row r="2688" s="25" customFormat="1" x14ac:dyDescent="0.3"/>
    <row r="2689" s="25" customFormat="1" x14ac:dyDescent="0.3"/>
    <row r="2690" s="25" customFormat="1" x14ac:dyDescent="0.3"/>
    <row r="2691" s="25" customFormat="1" x14ac:dyDescent="0.3"/>
    <row r="2692" s="25" customFormat="1" x14ac:dyDescent="0.3"/>
    <row r="2693" s="25" customFormat="1" x14ac:dyDescent="0.3"/>
    <row r="2694" s="25" customFormat="1" x14ac:dyDescent="0.3"/>
    <row r="2695" s="25" customFormat="1" x14ac:dyDescent="0.3"/>
    <row r="2696" s="25" customFormat="1" x14ac:dyDescent="0.3"/>
    <row r="2697" s="25" customFormat="1" x14ac:dyDescent="0.3"/>
    <row r="2698" s="25" customFormat="1" x14ac:dyDescent="0.3"/>
    <row r="2699" s="25" customFormat="1" x14ac:dyDescent="0.3"/>
    <row r="2700" s="25" customFormat="1" x14ac:dyDescent="0.3"/>
    <row r="2701" s="25" customFormat="1" x14ac:dyDescent="0.3"/>
    <row r="2702" s="25" customFormat="1" x14ac:dyDescent="0.3"/>
    <row r="2703" s="25" customFormat="1" x14ac:dyDescent="0.3"/>
    <row r="2704" s="25" customFormat="1" x14ac:dyDescent="0.3"/>
    <row r="2705" s="25" customFormat="1" x14ac:dyDescent="0.3"/>
    <row r="2706" s="25" customFormat="1" x14ac:dyDescent="0.3"/>
    <row r="2707" s="25" customFormat="1" x14ac:dyDescent="0.3"/>
    <row r="2708" s="25" customFormat="1" x14ac:dyDescent="0.3"/>
    <row r="2709" s="25" customFormat="1" x14ac:dyDescent="0.3"/>
    <row r="2710" s="25" customFormat="1" x14ac:dyDescent="0.3"/>
    <row r="2711" s="25" customFormat="1" x14ac:dyDescent="0.3"/>
    <row r="2712" s="25" customFormat="1" x14ac:dyDescent="0.3"/>
    <row r="2713" s="25" customFormat="1" x14ac:dyDescent="0.3"/>
    <row r="2714" s="25" customFormat="1" x14ac:dyDescent="0.3"/>
    <row r="2715" s="25" customFormat="1" x14ac:dyDescent="0.3"/>
    <row r="2716" s="25" customFormat="1" x14ac:dyDescent="0.3"/>
    <row r="2717" s="25" customFormat="1" x14ac:dyDescent="0.3"/>
    <row r="2718" s="25" customFormat="1" x14ac:dyDescent="0.3"/>
    <row r="2719" s="25" customFormat="1" x14ac:dyDescent="0.3"/>
    <row r="2720" s="25" customFormat="1" x14ac:dyDescent="0.3"/>
    <row r="2721" s="25" customFormat="1" x14ac:dyDescent="0.3"/>
    <row r="2722" s="25" customFormat="1" x14ac:dyDescent="0.3"/>
    <row r="2723" s="25" customFormat="1" x14ac:dyDescent="0.3"/>
    <row r="2724" s="25" customFormat="1" x14ac:dyDescent="0.3"/>
    <row r="2725" s="25" customFormat="1" x14ac:dyDescent="0.3"/>
    <row r="2726" s="25" customFormat="1" x14ac:dyDescent="0.3"/>
    <row r="2727" s="25" customFormat="1" x14ac:dyDescent="0.3"/>
    <row r="2728" s="25" customFormat="1" x14ac:dyDescent="0.3"/>
    <row r="2729" s="25" customFormat="1" x14ac:dyDescent="0.3"/>
    <row r="2730" s="25" customFormat="1" x14ac:dyDescent="0.3"/>
    <row r="2731" s="25" customFormat="1" x14ac:dyDescent="0.3"/>
    <row r="2732" s="25" customFormat="1" x14ac:dyDescent="0.3"/>
    <row r="2733" s="25" customFormat="1" x14ac:dyDescent="0.3"/>
    <row r="2734" s="25" customFormat="1" x14ac:dyDescent="0.3"/>
    <row r="2735" s="25" customFormat="1" x14ac:dyDescent="0.3"/>
    <row r="2736" s="25" customFormat="1" x14ac:dyDescent="0.3"/>
    <row r="2737" s="25" customFormat="1" x14ac:dyDescent="0.3"/>
    <row r="2738" s="25" customFormat="1" x14ac:dyDescent="0.3"/>
    <row r="2739" s="25" customFormat="1" x14ac:dyDescent="0.3"/>
    <row r="2740" s="25" customFormat="1" x14ac:dyDescent="0.3"/>
    <row r="2741" s="25" customFormat="1" x14ac:dyDescent="0.3"/>
    <row r="2742" s="25" customFormat="1" x14ac:dyDescent="0.3"/>
    <row r="2743" s="25" customFormat="1" x14ac:dyDescent="0.3"/>
    <row r="2744" s="25" customFormat="1" x14ac:dyDescent="0.3"/>
    <row r="2745" s="25" customFormat="1" x14ac:dyDescent="0.3"/>
    <row r="2746" s="25" customFormat="1" x14ac:dyDescent="0.3"/>
    <row r="2747" s="25" customFormat="1" x14ac:dyDescent="0.3"/>
    <row r="2748" s="25" customFormat="1" x14ac:dyDescent="0.3"/>
    <row r="2749" s="25" customFormat="1" x14ac:dyDescent="0.3"/>
    <row r="2750" s="25" customFormat="1" x14ac:dyDescent="0.3"/>
    <row r="2751" s="25" customFormat="1" x14ac:dyDescent="0.3"/>
    <row r="2752" s="25" customFormat="1" x14ac:dyDescent="0.3"/>
    <row r="2753" s="25" customFormat="1" x14ac:dyDescent="0.3"/>
    <row r="2754" s="25" customFormat="1" x14ac:dyDescent="0.3"/>
    <row r="2755" s="25" customFormat="1" x14ac:dyDescent="0.3"/>
    <row r="2756" s="25" customFormat="1" x14ac:dyDescent="0.3"/>
    <row r="2757" s="25" customFormat="1" x14ac:dyDescent="0.3"/>
    <row r="2758" s="25" customFormat="1" x14ac:dyDescent="0.3"/>
    <row r="2759" s="25" customFormat="1" x14ac:dyDescent="0.3"/>
    <row r="2760" s="25" customFormat="1" x14ac:dyDescent="0.3"/>
    <row r="2761" s="25" customFormat="1" x14ac:dyDescent="0.3"/>
    <row r="2762" s="25" customFormat="1" x14ac:dyDescent="0.3"/>
    <row r="2763" s="25" customFormat="1" x14ac:dyDescent="0.3"/>
    <row r="2764" s="25" customFormat="1" x14ac:dyDescent="0.3"/>
    <row r="2765" s="25" customFormat="1" x14ac:dyDescent="0.3"/>
    <row r="2766" s="25" customFormat="1" x14ac:dyDescent="0.3"/>
    <row r="2767" s="25" customFormat="1" x14ac:dyDescent="0.3"/>
    <row r="2768" s="25" customFormat="1" x14ac:dyDescent="0.3"/>
    <row r="2769" s="25" customFormat="1" x14ac:dyDescent="0.3"/>
    <row r="2770" s="25" customFormat="1" x14ac:dyDescent="0.3"/>
    <row r="2771" s="25" customFormat="1" x14ac:dyDescent="0.3"/>
    <row r="2772" s="25" customFormat="1" x14ac:dyDescent="0.3"/>
    <row r="2773" s="25" customFormat="1" x14ac:dyDescent="0.3"/>
    <row r="2774" s="25" customFormat="1" x14ac:dyDescent="0.3"/>
    <row r="2775" s="25" customFormat="1" x14ac:dyDescent="0.3"/>
    <row r="2776" s="25" customFormat="1" x14ac:dyDescent="0.3"/>
    <row r="2777" s="25" customFormat="1" x14ac:dyDescent="0.3"/>
    <row r="2778" s="25" customFormat="1" x14ac:dyDescent="0.3"/>
    <row r="2779" s="25" customFormat="1" x14ac:dyDescent="0.3"/>
    <row r="2780" s="25" customFormat="1" x14ac:dyDescent="0.3"/>
    <row r="2781" s="25" customFormat="1" x14ac:dyDescent="0.3"/>
    <row r="2782" s="25" customFormat="1" x14ac:dyDescent="0.3"/>
    <row r="2783" s="25" customFormat="1" x14ac:dyDescent="0.3"/>
    <row r="2784" s="25" customFormat="1" x14ac:dyDescent="0.3"/>
    <row r="2785" s="25" customFormat="1" x14ac:dyDescent="0.3"/>
    <row r="2786" s="25" customFormat="1" x14ac:dyDescent="0.3"/>
    <row r="2787" s="25" customFormat="1" x14ac:dyDescent="0.3"/>
    <row r="2788" s="25" customFormat="1" x14ac:dyDescent="0.3"/>
    <row r="2789" s="25" customFormat="1" x14ac:dyDescent="0.3"/>
    <row r="2790" s="25" customFormat="1" x14ac:dyDescent="0.3"/>
    <row r="2791" s="25" customFormat="1" x14ac:dyDescent="0.3"/>
    <row r="2792" s="25" customFormat="1" x14ac:dyDescent="0.3"/>
    <row r="2793" s="25" customFormat="1" x14ac:dyDescent="0.3"/>
    <row r="2794" s="25" customFormat="1" x14ac:dyDescent="0.3"/>
    <row r="2795" s="25" customFormat="1" x14ac:dyDescent="0.3"/>
    <row r="2796" s="25" customFormat="1" x14ac:dyDescent="0.3"/>
    <row r="2797" s="25" customFormat="1" x14ac:dyDescent="0.3"/>
    <row r="2798" s="25" customFormat="1" x14ac:dyDescent="0.3"/>
    <row r="2799" s="25" customFormat="1" x14ac:dyDescent="0.3"/>
    <row r="2800" s="25" customFormat="1" x14ac:dyDescent="0.3"/>
    <row r="2801" s="25" customFormat="1" x14ac:dyDescent="0.3"/>
    <row r="2802" s="25" customFormat="1" x14ac:dyDescent="0.3"/>
    <row r="2803" s="25" customFormat="1" x14ac:dyDescent="0.3"/>
    <row r="2804" s="25" customFormat="1" x14ac:dyDescent="0.3"/>
    <row r="2805" s="25" customFormat="1" x14ac:dyDescent="0.3"/>
    <row r="2806" s="25" customFormat="1" x14ac:dyDescent="0.3"/>
    <row r="2807" s="25" customFormat="1" x14ac:dyDescent="0.3"/>
    <row r="2808" s="25" customFormat="1" x14ac:dyDescent="0.3"/>
    <row r="2809" s="25" customFormat="1" x14ac:dyDescent="0.3"/>
    <row r="2810" s="25" customFormat="1" x14ac:dyDescent="0.3"/>
    <row r="2811" s="25" customFormat="1" x14ac:dyDescent="0.3"/>
    <row r="2812" s="25" customFormat="1" x14ac:dyDescent="0.3"/>
    <row r="2813" s="25" customFormat="1" x14ac:dyDescent="0.3"/>
    <row r="2814" s="25" customFormat="1" x14ac:dyDescent="0.3"/>
    <row r="2815" s="25" customFormat="1" x14ac:dyDescent="0.3"/>
    <row r="2816" s="25" customFormat="1" x14ac:dyDescent="0.3"/>
    <row r="2817" s="25" customFormat="1" x14ac:dyDescent="0.3"/>
    <row r="2818" s="25" customFormat="1" x14ac:dyDescent="0.3"/>
    <row r="2819" s="25" customFormat="1" x14ac:dyDescent="0.3"/>
    <row r="2820" s="25" customFormat="1" x14ac:dyDescent="0.3"/>
    <row r="2821" s="25" customFormat="1" x14ac:dyDescent="0.3"/>
    <row r="2822" s="25" customFormat="1" x14ac:dyDescent="0.3"/>
    <row r="2823" s="25" customFormat="1" x14ac:dyDescent="0.3"/>
    <row r="2824" s="25" customFormat="1" x14ac:dyDescent="0.3"/>
    <row r="2825" s="25" customFormat="1" x14ac:dyDescent="0.3"/>
    <row r="2826" s="25" customFormat="1" x14ac:dyDescent="0.3"/>
    <row r="2827" s="25" customFormat="1" x14ac:dyDescent="0.3"/>
    <row r="2828" s="25" customFormat="1" x14ac:dyDescent="0.3"/>
    <row r="2829" s="25" customFormat="1" x14ac:dyDescent="0.3"/>
    <row r="2830" s="25" customFormat="1" x14ac:dyDescent="0.3"/>
    <row r="2831" s="25" customFormat="1" x14ac:dyDescent="0.3"/>
    <row r="2832" s="25" customFormat="1" x14ac:dyDescent="0.3"/>
    <row r="2833" s="25" customFormat="1" x14ac:dyDescent="0.3"/>
    <row r="2834" s="25" customFormat="1" x14ac:dyDescent="0.3"/>
    <row r="2835" s="25" customFormat="1" x14ac:dyDescent="0.3"/>
    <row r="2836" s="25" customFormat="1" x14ac:dyDescent="0.3"/>
    <row r="2837" s="25" customFormat="1" x14ac:dyDescent="0.3"/>
    <row r="2838" s="25" customFormat="1" x14ac:dyDescent="0.3"/>
    <row r="2839" s="25" customFormat="1" x14ac:dyDescent="0.3"/>
    <row r="2840" s="25" customFormat="1" x14ac:dyDescent="0.3"/>
    <row r="2841" s="25" customFormat="1" x14ac:dyDescent="0.3"/>
    <row r="2842" s="25" customFormat="1" x14ac:dyDescent="0.3"/>
    <row r="2843" s="25" customFormat="1" x14ac:dyDescent="0.3"/>
    <row r="2844" s="25" customFormat="1" x14ac:dyDescent="0.3"/>
    <row r="2845" s="25" customFormat="1" x14ac:dyDescent="0.3"/>
    <row r="2846" s="25" customFormat="1" x14ac:dyDescent="0.3"/>
    <row r="2847" s="25" customFormat="1" x14ac:dyDescent="0.3"/>
    <row r="2848" s="25" customFormat="1" x14ac:dyDescent="0.3"/>
    <row r="2849" s="25" customFormat="1" x14ac:dyDescent="0.3"/>
    <row r="2850" s="25" customFormat="1" x14ac:dyDescent="0.3"/>
    <row r="2851" s="25" customFormat="1" x14ac:dyDescent="0.3"/>
    <row r="2852" s="25" customFormat="1" x14ac:dyDescent="0.3"/>
    <row r="2853" s="25" customFormat="1" x14ac:dyDescent="0.3"/>
    <row r="2854" s="25" customFormat="1" x14ac:dyDescent="0.3"/>
    <row r="2855" s="25" customFormat="1" x14ac:dyDescent="0.3"/>
    <row r="2856" s="25" customFormat="1" x14ac:dyDescent="0.3"/>
    <row r="2857" s="25" customFormat="1" x14ac:dyDescent="0.3"/>
    <row r="2858" s="25" customFormat="1" x14ac:dyDescent="0.3"/>
    <row r="2859" s="25" customFormat="1" x14ac:dyDescent="0.3"/>
    <row r="2860" s="25" customFormat="1" x14ac:dyDescent="0.3"/>
    <row r="2861" s="25" customFormat="1" x14ac:dyDescent="0.3"/>
    <row r="2862" s="25" customFormat="1" x14ac:dyDescent="0.3"/>
    <row r="2863" s="25" customFormat="1" x14ac:dyDescent="0.3"/>
    <row r="2864" s="25" customFormat="1" x14ac:dyDescent="0.3"/>
    <row r="2865" s="25" customFormat="1" x14ac:dyDescent="0.3"/>
    <row r="2866" s="25" customFormat="1" x14ac:dyDescent="0.3"/>
    <row r="2867" s="25" customFormat="1" x14ac:dyDescent="0.3"/>
    <row r="2868" s="25" customFormat="1" x14ac:dyDescent="0.3"/>
    <row r="2869" s="25" customFormat="1" x14ac:dyDescent="0.3"/>
    <row r="2870" s="25" customFormat="1" x14ac:dyDescent="0.3"/>
    <row r="2871" s="25" customFormat="1" x14ac:dyDescent="0.3"/>
    <row r="2872" s="25" customFormat="1" x14ac:dyDescent="0.3"/>
    <row r="2873" s="25" customFormat="1" x14ac:dyDescent="0.3"/>
    <row r="2874" s="25" customFormat="1" x14ac:dyDescent="0.3"/>
    <row r="2875" s="25" customFormat="1" x14ac:dyDescent="0.3"/>
    <row r="2876" s="25" customFormat="1" x14ac:dyDescent="0.3"/>
    <row r="2877" s="25" customFormat="1" x14ac:dyDescent="0.3"/>
    <row r="2878" s="25" customFormat="1" x14ac:dyDescent="0.3"/>
    <row r="2879" s="25" customFormat="1" x14ac:dyDescent="0.3"/>
    <row r="2880" s="25" customFormat="1" x14ac:dyDescent="0.3"/>
    <row r="2881" s="25" customFormat="1" x14ac:dyDescent="0.3"/>
    <row r="2882" s="25" customFormat="1" x14ac:dyDescent="0.3"/>
    <row r="2883" s="25" customFormat="1" x14ac:dyDescent="0.3"/>
    <row r="2884" s="25" customFormat="1" x14ac:dyDescent="0.3"/>
    <row r="2885" s="25" customFormat="1" x14ac:dyDescent="0.3"/>
    <row r="2886" s="25" customFormat="1" x14ac:dyDescent="0.3"/>
    <row r="2887" s="25" customFormat="1" x14ac:dyDescent="0.3"/>
    <row r="2888" s="25" customFormat="1" x14ac:dyDescent="0.3"/>
    <row r="2889" s="25" customFormat="1" x14ac:dyDescent="0.3"/>
    <row r="2890" s="25" customFormat="1" x14ac:dyDescent="0.3"/>
    <row r="2891" s="25" customFormat="1" x14ac:dyDescent="0.3"/>
    <row r="2892" s="25" customFormat="1" x14ac:dyDescent="0.3"/>
    <row r="2893" s="25" customFormat="1" x14ac:dyDescent="0.3"/>
    <row r="2894" s="25" customFormat="1" x14ac:dyDescent="0.3"/>
    <row r="2895" s="25" customFormat="1" x14ac:dyDescent="0.3"/>
    <row r="2896" s="25" customFormat="1" x14ac:dyDescent="0.3"/>
    <row r="2897" s="25" customFormat="1" x14ac:dyDescent="0.3"/>
    <row r="2898" s="25" customFormat="1" x14ac:dyDescent="0.3"/>
    <row r="2899" s="25" customFormat="1" x14ac:dyDescent="0.3"/>
    <row r="2900" s="25" customFormat="1" x14ac:dyDescent="0.3"/>
    <row r="2901" s="25" customFormat="1" x14ac:dyDescent="0.3"/>
    <row r="2902" s="25" customFormat="1" x14ac:dyDescent="0.3"/>
    <row r="2903" s="25" customFormat="1" x14ac:dyDescent="0.3"/>
    <row r="2904" s="25" customFormat="1" x14ac:dyDescent="0.3"/>
    <row r="2905" s="25" customFormat="1" x14ac:dyDescent="0.3"/>
    <row r="2906" s="25" customFormat="1" x14ac:dyDescent="0.3"/>
    <row r="2907" s="25" customFormat="1" x14ac:dyDescent="0.3"/>
    <row r="2908" s="25" customFormat="1" x14ac:dyDescent="0.3"/>
    <row r="2909" s="25" customFormat="1" x14ac:dyDescent="0.3"/>
    <row r="2910" s="25" customFormat="1" x14ac:dyDescent="0.3"/>
    <row r="2911" s="25" customFormat="1" x14ac:dyDescent="0.3"/>
    <row r="2912" s="25" customFormat="1" x14ac:dyDescent="0.3"/>
    <row r="2913" s="25" customFormat="1" x14ac:dyDescent="0.3"/>
    <row r="2914" s="25" customFormat="1" x14ac:dyDescent="0.3"/>
    <row r="2915" s="25" customFormat="1" x14ac:dyDescent="0.3"/>
    <row r="2916" s="25" customFormat="1" x14ac:dyDescent="0.3"/>
    <row r="2917" s="25" customFormat="1" x14ac:dyDescent="0.3"/>
    <row r="2918" s="25" customFormat="1" x14ac:dyDescent="0.3"/>
    <row r="2919" s="25" customFormat="1" x14ac:dyDescent="0.3"/>
    <row r="2920" s="25" customFormat="1" x14ac:dyDescent="0.3"/>
    <row r="2921" s="25" customFormat="1" x14ac:dyDescent="0.3"/>
    <row r="2922" s="25" customFormat="1" x14ac:dyDescent="0.3"/>
    <row r="2923" s="25" customFormat="1" x14ac:dyDescent="0.3"/>
    <row r="2924" s="25" customFormat="1" x14ac:dyDescent="0.3"/>
    <row r="2925" s="25" customFormat="1" x14ac:dyDescent="0.3"/>
    <row r="2926" s="25" customFormat="1" x14ac:dyDescent="0.3"/>
    <row r="2927" s="25" customFormat="1" x14ac:dyDescent="0.3"/>
    <row r="2928" s="25" customFormat="1" x14ac:dyDescent="0.3"/>
    <row r="2929" s="25" customFormat="1" x14ac:dyDescent="0.3"/>
    <row r="2930" s="25" customFormat="1" x14ac:dyDescent="0.3"/>
    <row r="2931" s="25" customFormat="1" x14ac:dyDescent="0.3"/>
    <row r="2932" s="25" customFormat="1" x14ac:dyDescent="0.3"/>
    <row r="2933" s="25" customFormat="1" x14ac:dyDescent="0.3"/>
    <row r="2934" s="25" customFormat="1" x14ac:dyDescent="0.3"/>
    <row r="2935" s="25" customFormat="1" x14ac:dyDescent="0.3"/>
    <row r="2936" s="25" customFormat="1" x14ac:dyDescent="0.3"/>
    <row r="2937" s="25" customFormat="1" x14ac:dyDescent="0.3"/>
    <row r="2938" s="25" customFormat="1" x14ac:dyDescent="0.3"/>
    <row r="2939" s="25" customFormat="1" x14ac:dyDescent="0.3"/>
    <row r="2940" s="25" customFormat="1" x14ac:dyDescent="0.3"/>
    <row r="2941" s="25" customFormat="1" x14ac:dyDescent="0.3"/>
    <row r="2942" s="25" customFormat="1" x14ac:dyDescent="0.3"/>
    <row r="2943" s="25" customFormat="1" x14ac:dyDescent="0.3"/>
    <row r="2944" s="25" customFormat="1" x14ac:dyDescent="0.3"/>
    <row r="2945" s="25" customFormat="1" x14ac:dyDescent="0.3"/>
    <row r="2946" s="25" customFormat="1" x14ac:dyDescent="0.3"/>
    <row r="2947" s="25" customFormat="1" x14ac:dyDescent="0.3"/>
    <row r="2948" s="25" customFormat="1" x14ac:dyDescent="0.3"/>
    <row r="2949" s="25" customFormat="1" x14ac:dyDescent="0.3"/>
    <row r="2950" s="25" customFormat="1" x14ac:dyDescent="0.3"/>
    <row r="2951" s="25" customFormat="1" x14ac:dyDescent="0.3"/>
    <row r="2952" s="25" customFormat="1" x14ac:dyDescent="0.3"/>
    <row r="2953" s="25" customFormat="1" x14ac:dyDescent="0.3"/>
    <row r="2954" s="25" customFormat="1" x14ac:dyDescent="0.3"/>
    <row r="2955" s="25" customFormat="1" x14ac:dyDescent="0.3"/>
    <row r="2956" s="25" customFormat="1" x14ac:dyDescent="0.3"/>
    <row r="2957" s="25" customFormat="1" x14ac:dyDescent="0.3"/>
    <row r="2958" s="25" customFormat="1" x14ac:dyDescent="0.3"/>
    <row r="2959" s="25" customFormat="1" x14ac:dyDescent="0.3"/>
    <row r="2960" s="25" customFormat="1" x14ac:dyDescent="0.3"/>
    <row r="2961" s="25" customFormat="1" x14ac:dyDescent="0.3"/>
    <row r="2962" s="25" customFormat="1" x14ac:dyDescent="0.3"/>
    <row r="2963" s="25" customFormat="1" x14ac:dyDescent="0.3"/>
    <row r="2964" s="25" customFormat="1" x14ac:dyDescent="0.3"/>
    <row r="2965" s="25" customFormat="1" x14ac:dyDescent="0.3"/>
    <row r="2966" s="25" customFormat="1" x14ac:dyDescent="0.3"/>
    <row r="2967" s="25" customFormat="1" x14ac:dyDescent="0.3"/>
    <row r="2968" s="25" customFormat="1" x14ac:dyDescent="0.3"/>
    <row r="2969" s="25" customFormat="1" x14ac:dyDescent="0.3"/>
    <row r="2970" s="25" customFormat="1" x14ac:dyDescent="0.3"/>
    <row r="2971" s="25" customFormat="1" x14ac:dyDescent="0.3"/>
    <row r="2972" s="25" customFormat="1" x14ac:dyDescent="0.3"/>
    <row r="2973" s="25" customFormat="1" x14ac:dyDescent="0.3"/>
    <row r="2974" s="25" customFormat="1" x14ac:dyDescent="0.3"/>
    <row r="2975" s="25" customFormat="1" x14ac:dyDescent="0.3"/>
    <row r="2976" s="25" customFormat="1" x14ac:dyDescent="0.3"/>
    <row r="2977" s="25" customFormat="1" x14ac:dyDescent="0.3"/>
    <row r="2978" s="25" customFormat="1" x14ac:dyDescent="0.3"/>
    <row r="2979" s="25" customFormat="1" x14ac:dyDescent="0.3"/>
    <row r="2980" s="25" customFormat="1" x14ac:dyDescent="0.3"/>
    <row r="2981" s="25" customFormat="1" x14ac:dyDescent="0.3"/>
    <row r="2982" s="25" customFormat="1" x14ac:dyDescent="0.3"/>
    <row r="2983" s="25" customFormat="1" x14ac:dyDescent="0.3"/>
    <row r="2984" s="25" customFormat="1" x14ac:dyDescent="0.3"/>
    <row r="2985" s="25" customFormat="1" x14ac:dyDescent="0.3"/>
    <row r="2986" s="25" customFormat="1" x14ac:dyDescent="0.3"/>
    <row r="2987" s="25" customFormat="1" x14ac:dyDescent="0.3"/>
    <row r="2988" s="25" customFormat="1" x14ac:dyDescent="0.3"/>
    <row r="2989" s="25" customFormat="1" x14ac:dyDescent="0.3"/>
    <row r="2990" s="25" customFormat="1" x14ac:dyDescent="0.3"/>
    <row r="2991" s="25" customFormat="1" x14ac:dyDescent="0.3"/>
    <row r="2992" s="25" customFormat="1" x14ac:dyDescent="0.3"/>
    <row r="2993" s="25" customFormat="1" x14ac:dyDescent="0.3"/>
    <row r="2994" s="25" customFormat="1" x14ac:dyDescent="0.3"/>
    <row r="2995" s="25" customFormat="1" x14ac:dyDescent="0.3"/>
    <row r="2996" s="25" customFormat="1" x14ac:dyDescent="0.3"/>
    <row r="2997" s="25" customFormat="1" x14ac:dyDescent="0.3"/>
    <row r="2998" s="25" customFormat="1" x14ac:dyDescent="0.3"/>
    <row r="2999" s="25" customFormat="1" x14ac:dyDescent="0.3"/>
    <row r="3000" s="25" customFormat="1" x14ac:dyDescent="0.3"/>
    <row r="3001" s="25" customFormat="1" x14ac:dyDescent="0.3"/>
    <row r="3002" s="25" customFormat="1" x14ac:dyDescent="0.3"/>
    <row r="3003" s="25" customFormat="1" x14ac:dyDescent="0.3"/>
    <row r="3004" s="25" customFormat="1" x14ac:dyDescent="0.3"/>
    <row r="3005" s="25" customFormat="1" x14ac:dyDescent="0.3"/>
    <row r="3006" s="25" customFormat="1" x14ac:dyDescent="0.3"/>
    <row r="3007" s="25" customFormat="1" x14ac:dyDescent="0.3"/>
    <row r="3008" s="25" customFormat="1" x14ac:dyDescent="0.3"/>
    <row r="3009" s="25" customFormat="1" x14ac:dyDescent="0.3"/>
    <row r="3010" s="25" customFormat="1" x14ac:dyDescent="0.3"/>
    <row r="3011" s="25" customFormat="1" x14ac:dyDescent="0.3"/>
    <row r="3012" s="25" customFormat="1" x14ac:dyDescent="0.3"/>
    <row r="3013" s="25" customFormat="1" x14ac:dyDescent="0.3"/>
    <row r="3014" s="25" customFormat="1" x14ac:dyDescent="0.3"/>
    <row r="3015" s="25" customFormat="1" x14ac:dyDescent="0.3"/>
    <row r="3016" s="25" customFormat="1" x14ac:dyDescent="0.3"/>
    <row r="3017" s="25" customFormat="1" x14ac:dyDescent="0.3"/>
    <row r="3018" s="25" customFormat="1" x14ac:dyDescent="0.3"/>
    <row r="3019" s="25" customFormat="1" x14ac:dyDescent="0.3"/>
    <row r="3020" s="25" customFormat="1" x14ac:dyDescent="0.3"/>
    <row r="3021" s="25" customFormat="1" x14ac:dyDescent="0.3"/>
    <row r="3022" s="25" customFormat="1" x14ac:dyDescent="0.3"/>
    <row r="3023" s="25" customFormat="1" x14ac:dyDescent="0.3"/>
    <row r="3024" s="25" customFormat="1" x14ac:dyDescent="0.3"/>
    <row r="3025" s="25" customFormat="1" x14ac:dyDescent="0.3"/>
    <row r="3026" s="25" customFormat="1" x14ac:dyDescent="0.3"/>
    <row r="3027" s="25" customFormat="1" x14ac:dyDescent="0.3"/>
    <row r="3028" s="25" customFormat="1" x14ac:dyDescent="0.3"/>
    <row r="3029" s="25" customFormat="1" x14ac:dyDescent="0.3"/>
    <row r="3030" s="25" customFormat="1" x14ac:dyDescent="0.3"/>
    <row r="3031" s="25" customFormat="1" x14ac:dyDescent="0.3"/>
    <row r="3032" s="25" customFormat="1" x14ac:dyDescent="0.3"/>
    <row r="3033" s="25" customFormat="1" x14ac:dyDescent="0.3"/>
    <row r="3034" s="25" customFormat="1" x14ac:dyDescent="0.3"/>
    <row r="3035" s="25" customFormat="1" x14ac:dyDescent="0.3"/>
    <row r="3036" s="25" customFormat="1" x14ac:dyDescent="0.3"/>
    <row r="3037" s="25" customFormat="1" x14ac:dyDescent="0.3"/>
    <row r="3038" s="25" customFormat="1" x14ac:dyDescent="0.3"/>
    <row r="3039" s="25" customFormat="1" x14ac:dyDescent="0.3"/>
    <row r="3040" s="25" customFormat="1" x14ac:dyDescent="0.3"/>
    <row r="3041" s="25" customFormat="1" x14ac:dyDescent="0.3"/>
    <row r="3042" s="25" customFormat="1" x14ac:dyDescent="0.3"/>
    <row r="3043" s="25" customFormat="1" x14ac:dyDescent="0.3"/>
    <row r="3044" s="25" customFormat="1" x14ac:dyDescent="0.3"/>
    <row r="3045" s="25" customFormat="1" x14ac:dyDescent="0.3"/>
    <row r="3046" s="25" customFormat="1" x14ac:dyDescent="0.3"/>
    <row r="3047" s="25" customFormat="1" x14ac:dyDescent="0.3"/>
    <row r="3048" s="25" customFormat="1" x14ac:dyDescent="0.3"/>
    <row r="3049" s="25" customFormat="1" x14ac:dyDescent="0.3"/>
    <row r="3050" s="25" customFormat="1" x14ac:dyDescent="0.3"/>
    <row r="3051" s="25" customFormat="1" x14ac:dyDescent="0.3"/>
    <row r="3052" s="25" customFormat="1" x14ac:dyDescent="0.3"/>
    <row r="3053" s="25" customFormat="1" x14ac:dyDescent="0.3"/>
    <row r="3054" s="25" customFormat="1" x14ac:dyDescent="0.3"/>
    <row r="3055" s="25" customFormat="1" x14ac:dyDescent="0.3"/>
    <row r="3056" s="25" customFormat="1" x14ac:dyDescent="0.3"/>
    <row r="3057" s="25" customFormat="1" x14ac:dyDescent="0.3"/>
    <row r="3058" s="25" customFormat="1" x14ac:dyDescent="0.3"/>
    <row r="3059" s="25" customFormat="1" x14ac:dyDescent="0.3"/>
    <row r="3060" s="25" customFormat="1" x14ac:dyDescent="0.3"/>
    <row r="3061" s="25" customFormat="1" x14ac:dyDescent="0.3"/>
    <row r="3062" s="25" customFormat="1" x14ac:dyDescent="0.3"/>
    <row r="3063" s="25" customFormat="1" x14ac:dyDescent="0.3"/>
    <row r="3064" s="25" customFormat="1" x14ac:dyDescent="0.3"/>
    <row r="3065" s="25" customFormat="1" x14ac:dyDescent="0.3"/>
    <row r="3066" s="25" customFormat="1" x14ac:dyDescent="0.3"/>
    <row r="3067" s="25" customFormat="1" x14ac:dyDescent="0.3"/>
    <row r="3068" s="25" customFormat="1" x14ac:dyDescent="0.3"/>
    <row r="3069" s="25" customFormat="1" x14ac:dyDescent="0.3"/>
    <row r="3070" s="25" customFormat="1" x14ac:dyDescent="0.3"/>
    <row r="3071" s="25" customFormat="1" x14ac:dyDescent="0.3"/>
    <row r="3072" s="25" customFormat="1" x14ac:dyDescent="0.3"/>
    <row r="3073" s="25" customFormat="1" x14ac:dyDescent="0.3"/>
    <row r="3074" s="25" customFormat="1" x14ac:dyDescent="0.3"/>
    <row r="3075" s="25" customFormat="1" x14ac:dyDescent="0.3"/>
    <row r="3076" s="25" customFormat="1" x14ac:dyDescent="0.3"/>
    <row r="3077" s="25" customFormat="1" x14ac:dyDescent="0.3"/>
    <row r="3078" s="25" customFormat="1" x14ac:dyDescent="0.3"/>
    <row r="3079" s="25" customFormat="1" x14ac:dyDescent="0.3"/>
    <row r="3080" s="25" customFormat="1" x14ac:dyDescent="0.3"/>
    <row r="3081" s="25" customFormat="1" x14ac:dyDescent="0.3"/>
    <row r="3082" s="25" customFormat="1" x14ac:dyDescent="0.3"/>
    <row r="3083" s="25" customFormat="1" x14ac:dyDescent="0.3"/>
    <row r="3084" s="25" customFormat="1" x14ac:dyDescent="0.3"/>
    <row r="3085" s="25" customFormat="1" x14ac:dyDescent="0.3"/>
    <row r="3086" s="25" customFormat="1" x14ac:dyDescent="0.3"/>
    <row r="3087" s="25" customFormat="1" x14ac:dyDescent="0.3"/>
    <row r="3088" s="25" customFormat="1" x14ac:dyDescent="0.3"/>
    <row r="3089" s="25" customFormat="1" x14ac:dyDescent="0.3"/>
    <row r="3090" s="25" customFormat="1" x14ac:dyDescent="0.3"/>
    <row r="3091" s="25" customFormat="1" x14ac:dyDescent="0.3"/>
    <row r="3092" s="25" customFormat="1" x14ac:dyDescent="0.3"/>
    <row r="3093" s="25" customFormat="1" x14ac:dyDescent="0.3"/>
    <row r="3094" s="25" customFormat="1" x14ac:dyDescent="0.3"/>
    <row r="3095" s="25" customFormat="1" x14ac:dyDescent="0.3"/>
    <row r="3096" s="25" customFormat="1" x14ac:dyDescent="0.3"/>
    <row r="3097" s="25" customFormat="1" x14ac:dyDescent="0.3"/>
    <row r="3098" s="25" customFormat="1" x14ac:dyDescent="0.3"/>
    <row r="3099" s="25" customFormat="1" x14ac:dyDescent="0.3"/>
    <row r="3100" s="25" customFormat="1" x14ac:dyDescent="0.3"/>
    <row r="3101" s="25" customFormat="1" x14ac:dyDescent="0.3"/>
    <row r="3102" s="25" customFormat="1" x14ac:dyDescent="0.3"/>
    <row r="3103" s="25" customFormat="1" x14ac:dyDescent="0.3"/>
    <row r="3104" s="25" customFormat="1" x14ac:dyDescent="0.3"/>
    <row r="3105" s="25" customFormat="1" x14ac:dyDescent="0.3"/>
    <row r="3106" s="25" customFormat="1" x14ac:dyDescent="0.3"/>
    <row r="3107" s="25" customFormat="1" x14ac:dyDescent="0.3"/>
    <row r="3108" s="25" customFormat="1" x14ac:dyDescent="0.3"/>
    <row r="3109" s="25" customFormat="1" x14ac:dyDescent="0.3"/>
    <row r="3110" s="25" customFormat="1" x14ac:dyDescent="0.3"/>
    <row r="3111" s="25" customFormat="1" x14ac:dyDescent="0.3"/>
    <row r="3112" s="25" customFormat="1" x14ac:dyDescent="0.3"/>
    <row r="3113" s="25" customFormat="1" x14ac:dyDescent="0.3"/>
  </sheetData>
  <sheetProtection algorithmName="SHA-512" hashValue="KhU0O6fLBwChudgxdP9GPMZU73Vv6f7ujLXhwfYWfOoPRUk1O079/OM2J8S1LTbHGTxd7a5jPLFBkNSDX1z0RA==" saltValue="GjPDzPeICl54L42oOluaa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6526-EF3B-4114-8F04-3FD55FC0EA54}">
  <sheetPr>
    <tabColor theme="7" tint="0.79998168889431442"/>
  </sheetPr>
  <dimension ref="A1:AQV1537"/>
  <sheetViews>
    <sheetView showGridLines="0" zoomScale="85" zoomScaleNormal="85" workbookViewId="0">
      <pane xSplit="1" ySplit="11" topLeftCell="B12" activePane="bottomRight" state="frozen"/>
      <selection pane="topRight" activeCell="B1" sqref="B1"/>
      <selection pane="bottomLeft" activeCell="A12" sqref="A12"/>
      <selection pane="bottomRight" activeCell="H17" sqref="H17"/>
    </sheetView>
  </sheetViews>
  <sheetFormatPr defaultColWidth="8.77734375" defaultRowHeight="0" customHeight="1" zeroHeight="1" x14ac:dyDescent="0.3"/>
  <cols>
    <col min="1" max="1" width="22.77734375" style="9" customWidth="1"/>
    <col min="2" max="2" width="11" style="9" bestFit="1" customWidth="1"/>
    <col min="3" max="3" width="49.21875" style="9" customWidth="1"/>
    <col min="4" max="4" width="14.21875" style="71" customWidth="1"/>
    <col min="5" max="5" width="27.77734375" style="9" customWidth="1"/>
    <col min="6" max="6" width="15.77734375" style="9" customWidth="1"/>
    <col min="7" max="7" width="26.77734375" style="9" bestFit="1" customWidth="1"/>
    <col min="8" max="8" width="15.21875" style="9" customWidth="1"/>
    <col min="9" max="9" width="20.44140625" style="9" customWidth="1"/>
    <col min="10" max="10" width="15.44140625" style="9" customWidth="1"/>
    <col min="11" max="11" width="18.44140625" style="9" customWidth="1"/>
    <col min="12" max="12" width="58.88671875" style="9" customWidth="1"/>
    <col min="13" max="13" width="13.21875" style="5" hidden="1" customWidth="1"/>
    <col min="14" max="16" width="8.77734375" style="5" customWidth="1"/>
    <col min="17" max="16384" width="8.77734375" style="5"/>
  </cols>
  <sheetData>
    <row r="1" spans="1:13" ht="25.5" customHeight="1" x14ac:dyDescent="0.35">
      <c r="A1" s="73"/>
      <c r="B1" s="73"/>
      <c r="C1" s="198" t="s">
        <v>45</v>
      </c>
      <c r="D1" s="198"/>
      <c r="E1" s="200" t="s">
        <v>910</v>
      </c>
      <c r="F1" s="200"/>
      <c r="G1" s="200"/>
      <c r="H1" s="200"/>
      <c r="I1" s="200"/>
      <c r="J1" s="200"/>
      <c r="K1" s="29"/>
      <c r="L1" s="28"/>
    </row>
    <row r="2" spans="1:13" ht="21" customHeight="1" x14ac:dyDescent="0.3">
      <c r="A2" s="73"/>
      <c r="B2" s="73"/>
      <c r="C2" s="199" t="s">
        <v>915</v>
      </c>
      <c r="D2" s="74"/>
      <c r="E2" s="200"/>
      <c r="F2" s="200"/>
      <c r="G2" s="200"/>
      <c r="H2" s="200"/>
      <c r="I2" s="200"/>
      <c r="J2" s="200"/>
      <c r="K2" s="29"/>
      <c r="L2" s="28"/>
    </row>
    <row r="3" spans="1:13" ht="20.100000000000001" customHeight="1" x14ac:dyDescent="0.3">
      <c r="A3" s="73"/>
      <c r="B3" s="73"/>
      <c r="C3" s="199"/>
      <c r="D3" s="74"/>
      <c r="H3" s="29"/>
      <c r="I3" s="29"/>
      <c r="J3" s="29"/>
      <c r="K3" s="29"/>
      <c r="L3" s="28"/>
    </row>
    <row r="4" spans="1:13" ht="17.399999999999999" x14ac:dyDescent="0.3">
      <c r="A4" s="73"/>
      <c r="B4" s="73"/>
      <c r="C4" s="75"/>
      <c r="D4" s="74"/>
      <c r="E4" s="202" t="s">
        <v>46</v>
      </c>
      <c r="F4" s="206"/>
      <c r="G4" s="203"/>
      <c r="H4" s="29"/>
      <c r="I4" s="202" t="s">
        <v>47</v>
      </c>
      <c r="J4" s="203"/>
      <c r="K4" s="29"/>
      <c r="L4" s="28"/>
    </row>
    <row r="5" spans="1:13" ht="15" customHeight="1" x14ac:dyDescent="0.3">
      <c r="A5" s="167" t="s">
        <v>48</v>
      </c>
      <c r="B5" s="167"/>
      <c r="C5" s="76"/>
      <c r="D5" s="36"/>
      <c r="E5" s="37" t="s">
        <v>31</v>
      </c>
      <c r="F5" s="196" t="s">
        <v>909</v>
      </c>
      <c r="G5" s="197"/>
      <c r="H5" s="29"/>
      <c r="I5" s="204">
        <f>SUBTOTAL(103,D12:D1533)</f>
        <v>1520</v>
      </c>
      <c r="J5" s="205"/>
      <c r="K5" s="29"/>
      <c r="L5" s="29"/>
    </row>
    <row r="6" spans="1:13" ht="15" customHeight="1" x14ac:dyDescent="0.3">
      <c r="A6" s="167" t="s">
        <v>50</v>
      </c>
      <c r="B6" s="167"/>
      <c r="C6" s="76"/>
      <c r="D6" s="36"/>
      <c r="E6" s="37" t="s">
        <v>32</v>
      </c>
      <c r="F6" s="196" t="s">
        <v>908</v>
      </c>
      <c r="G6" s="197"/>
      <c r="H6" s="29"/>
      <c r="I6" s="201" t="s">
        <v>49</v>
      </c>
      <c r="J6" s="201"/>
      <c r="K6" s="29"/>
      <c r="L6" s="29"/>
    </row>
    <row r="7" spans="1:13" ht="15" customHeight="1" x14ac:dyDescent="0.3">
      <c r="A7" s="167" t="s">
        <v>51</v>
      </c>
      <c r="B7" s="167"/>
      <c r="C7" s="76"/>
      <c r="D7" s="36"/>
      <c r="E7" s="37" t="s">
        <v>33</v>
      </c>
      <c r="F7" s="196" t="s">
        <v>907</v>
      </c>
      <c r="G7" s="197"/>
      <c r="H7" s="29"/>
      <c r="I7" s="29"/>
      <c r="J7" s="29"/>
      <c r="K7" s="29"/>
      <c r="L7" s="29"/>
    </row>
    <row r="8" spans="1:13" ht="15" customHeight="1" x14ac:dyDescent="0.3">
      <c r="A8" s="167" t="s">
        <v>898</v>
      </c>
      <c r="B8" s="167"/>
      <c r="C8" s="77"/>
      <c r="D8" s="36"/>
      <c r="E8" s="37" t="s">
        <v>29</v>
      </c>
      <c r="F8" s="174">
        <v>376</v>
      </c>
      <c r="G8" s="175"/>
      <c r="H8" s="29"/>
      <c r="I8" s="29"/>
      <c r="J8" s="29"/>
      <c r="K8" s="29"/>
      <c r="L8" s="29"/>
    </row>
    <row r="9" spans="1:13" ht="11.55" customHeight="1" x14ac:dyDescent="0.3">
      <c r="A9" s="38"/>
      <c r="B9" s="39"/>
      <c r="C9" s="40"/>
      <c r="D9" s="36"/>
      <c r="E9" s="29"/>
      <c r="F9" s="29"/>
      <c r="G9" s="29"/>
      <c r="H9" s="29"/>
      <c r="I9" s="29"/>
      <c r="J9" s="29"/>
      <c r="K9" s="29"/>
      <c r="L9" s="29"/>
    </row>
    <row r="10" spans="1:13" s="41" customFormat="1" ht="15.75" customHeight="1" x14ac:dyDescent="0.3">
      <c r="A10" s="172" t="s">
        <v>843</v>
      </c>
      <c r="B10" s="172" t="s">
        <v>844</v>
      </c>
      <c r="C10" s="172" t="s">
        <v>55</v>
      </c>
      <c r="D10" s="172" t="s">
        <v>56</v>
      </c>
      <c r="E10" s="191" t="s">
        <v>52</v>
      </c>
      <c r="F10" s="191"/>
      <c r="G10" s="191" t="s">
        <v>53</v>
      </c>
      <c r="H10" s="191"/>
      <c r="I10" s="191" t="s">
        <v>54</v>
      </c>
      <c r="J10" s="191"/>
      <c r="K10" s="168" t="s">
        <v>851</v>
      </c>
      <c r="L10" s="168" t="s">
        <v>60</v>
      </c>
      <c r="M10" s="170" t="s">
        <v>843</v>
      </c>
    </row>
    <row r="11" spans="1:13" s="41" customFormat="1" ht="28.05" customHeight="1" thickBot="1" x14ac:dyDescent="0.35">
      <c r="A11" s="173"/>
      <c r="B11" s="173"/>
      <c r="C11" s="173"/>
      <c r="D11" s="173"/>
      <c r="E11" s="113" t="s">
        <v>57</v>
      </c>
      <c r="F11" s="113" t="s">
        <v>897</v>
      </c>
      <c r="G11" s="113" t="s">
        <v>58</v>
      </c>
      <c r="H11" s="113" t="s">
        <v>897</v>
      </c>
      <c r="I11" s="113" t="s">
        <v>59</v>
      </c>
      <c r="J11" s="113" t="s">
        <v>897</v>
      </c>
      <c r="K11" s="169"/>
      <c r="L11" s="169"/>
      <c r="M11" s="171"/>
    </row>
    <row r="12" spans="1:13" ht="16.5" customHeight="1" thickTop="1" x14ac:dyDescent="0.3">
      <c r="A12" s="186" t="s">
        <v>61</v>
      </c>
      <c r="B12" s="13" t="s">
        <v>62</v>
      </c>
      <c r="C12" s="7" t="s">
        <v>63</v>
      </c>
      <c r="D12" s="42" t="s">
        <v>31</v>
      </c>
      <c r="E12" s="30"/>
      <c r="F12" s="30"/>
      <c r="G12" s="30"/>
      <c r="H12" s="30"/>
      <c r="I12" s="43"/>
      <c r="J12" s="43"/>
      <c r="K12" s="30"/>
      <c r="L12" s="30"/>
      <c r="M12" s="44" t="str">
        <f>LEFT(B12,2)</f>
        <v>AC</v>
      </c>
    </row>
    <row r="13" spans="1:13" ht="17.100000000000001" customHeight="1" x14ac:dyDescent="0.3">
      <c r="A13" s="182"/>
      <c r="B13" s="13" t="s">
        <v>62</v>
      </c>
      <c r="C13" s="7" t="s">
        <v>63</v>
      </c>
      <c r="D13" s="42" t="s">
        <v>32</v>
      </c>
      <c r="E13" s="30"/>
      <c r="F13" s="30"/>
      <c r="G13" s="30"/>
      <c r="H13" s="30"/>
      <c r="I13" s="43"/>
      <c r="J13" s="43"/>
      <c r="K13" s="30"/>
      <c r="L13" s="30"/>
      <c r="M13" s="44" t="str">
        <f t="shared" ref="M13:M76" si="0">LEFT(B13,2)</f>
        <v>AC</v>
      </c>
    </row>
    <row r="14" spans="1:13" ht="17.100000000000001" customHeight="1" x14ac:dyDescent="0.3">
      <c r="A14" s="182"/>
      <c r="B14" s="13" t="s">
        <v>62</v>
      </c>
      <c r="C14" s="7" t="s">
        <v>63</v>
      </c>
      <c r="D14" s="42" t="s">
        <v>33</v>
      </c>
      <c r="E14" s="30"/>
      <c r="F14" s="30"/>
      <c r="G14" s="30"/>
      <c r="H14" s="30"/>
      <c r="I14" s="43"/>
      <c r="J14" s="43"/>
      <c r="K14" s="30"/>
      <c r="L14" s="30"/>
      <c r="M14" s="44" t="str">
        <f t="shared" si="0"/>
        <v>AC</v>
      </c>
    </row>
    <row r="15" spans="1:13" ht="17.100000000000001" customHeight="1" x14ac:dyDescent="0.3">
      <c r="A15" s="182"/>
      <c r="B15" s="13" t="s">
        <v>62</v>
      </c>
      <c r="C15" s="7" t="s">
        <v>63</v>
      </c>
      <c r="D15" s="42"/>
      <c r="E15" s="30"/>
      <c r="F15" s="30"/>
      <c r="G15" s="30"/>
      <c r="H15" s="30"/>
      <c r="I15" s="43"/>
      <c r="J15" s="43"/>
      <c r="K15" s="30"/>
      <c r="L15" s="30"/>
      <c r="M15" s="44" t="str">
        <f t="shared" si="0"/>
        <v>AC</v>
      </c>
    </row>
    <row r="16" spans="1:13" ht="17.100000000000001" customHeight="1" x14ac:dyDescent="0.3">
      <c r="A16" s="182"/>
      <c r="B16" s="13" t="s">
        <v>62</v>
      </c>
      <c r="C16" s="7" t="s">
        <v>63</v>
      </c>
      <c r="D16" s="42" t="s">
        <v>64</v>
      </c>
      <c r="E16" s="30"/>
      <c r="F16" s="30"/>
      <c r="G16" s="30"/>
      <c r="H16" s="30"/>
      <c r="I16" s="43"/>
      <c r="J16" s="43"/>
      <c r="K16" s="30"/>
      <c r="L16" s="30"/>
      <c r="M16" s="44" t="str">
        <f t="shared" si="0"/>
        <v>AC</v>
      </c>
    </row>
    <row r="17" spans="1:13" ht="14.4" x14ac:dyDescent="0.3">
      <c r="A17" s="182"/>
      <c r="B17" s="13" t="s">
        <v>65</v>
      </c>
      <c r="C17" s="7" t="s">
        <v>66</v>
      </c>
      <c r="D17" s="42" t="s">
        <v>31</v>
      </c>
      <c r="E17" s="30"/>
      <c r="F17" s="30"/>
      <c r="G17" s="30"/>
      <c r="H17" s="30"/>
      <c r="I17" s="10"/>
      <c r="J17" s="10"/>
      <c r="K17" s="30"/>
      <c r="L17" s="30"/>
      <c r="M17" s="44" t="str">
        <f t="shared" si="0"/>
        <v>AC</v>
      </c>
    </row>
    <row r="18" spans="1:13" ht="14.4" x14ac:dyDescent="0.3">
      <c r="A18" s="182"/>
      <c r="B18" s="13" t="s">
        <v>65</v>
      </c>
      <c r="C18" s="7" t="s">
        <v>66</v>
      </c>
      <c r="D18" s="42" t="s">
        <v>32</v>
      </c>
      <c r="E18" s="30"/>
      <c r="F18" s="30"/>
      <c r="G18" s="30"/>
      <c r="H18" s="30"/>
      <c r="I18" s="10"/>
      <c r="J18" s="10"/>
      <c r="K18" s="30"/>
      <c r="L18" s="30"/>
      <c r="M18" s="44" t="str">
        <f t="shared" si="0"/>
        <v>AC</v>
      </c>
    </row>
    <row r="19" spans="1:13" ht="14.4" x14ac:dyDescent="0.3">
      <c r="A19" s="182"/>
      <c r="B19" s="13" t="s">
        <v>65</v>
      </c>
      <c r="C19" s="7" t="s">
        <v>66</v>
      </c>
      <c r="D19" s="42" t="s">
        <v>33</v>
      </c>
      <c r="E19" s="30"/>
      <c r="F19" s="30"/>
      <c r="G19" s="30"/>
      <c r="H19" s="30"/>
      <c r="I19" s="30"/>
      <c r="J19" s="30"/>
      <c r="K19" s="30"/>
      <c r="L19" s="30"/>
      <c r="M19" s="44" t="str">
        <f t="shared" si="0"/>
        <v>AC</v>
      </c>
    </row>
    <row r="20" spans="1:13" ht="14.4" x14ac:dyDescent="0.3">
      <c r="A20" s="182"/>
      <c r="B20" s="13" t="s">
        <v>65</v>
      </c>
      <c r="C20" s="7" t="s">
        <v>66</v>
      </c>
      <c r="D20" s="42" t="s">
        <v>35</v>
      </c>
      <c r="E20" s="30"/>
      <c r="F20" s="30"/>
      <c r="G20" s="30"/>
      <c r="H20" s="30"/>
      <c r="I20" s="30"/>
      <c r="J20" s="30"/>
      <c r="K20" s="30"/>
      <c r="L20" s="30"/>
      <c r="M20" s="44" t="str">
        <f t="shared" si="0"/>
        <v>AC</v>
      </c>
    </row>
    <row r="21" spans="1:13" ht="14.4" x14ac:dyDescent="0.3">
      <c r="A21" s="182"/>
      <c r="B21" s="13" t="s">
        <v>65</v>
      </c>
      <c r="C21" s="7" t="s">
        <v>66</v>
      </c>
      <c r="D21" s="42" t="s">
        <v>64</v>
      </c>
      <c r="E21" s="30"/>
      <c r="F21" s="30"/>
      <c r="G21" s="30"/>
      <c r="H21" s="30"/>
      <c r="I21" s="30"/>
      <c r="J21" s="30"/>
      <c r="K21" s="30"/>
      <c r="L21" s="30"/>
      <c r="M21" s="44" t="str">
        <f t="shared" si="0"/>
        <v>AC</v>
      </c>
    </row>
    <row r="22" spans="1:13" ht="14.4" x14ac:dyDescent="0.3">
      <c r="A22" s="182"/>
      <c r="B22" s="13" t="s">
        <v>67</v>
      </c>
      <c r="C22" s="7" t="s">
        <v>68</v>
      </c>
      <c r="D22" s="42" t="s">
        <v>31</v>
      </c>
      <c r="E22" s="30"/>
      <c r="F22" s="30"/>
      <c r="G22" s="30"/>
      <c r="H22" s="30"/>
      <c r="I22" s="30"/>
      <c r="J22" s="30"/>
      <c r="K22" s="30"/>
      <c r="L22" s="30"/>
      <c r="M22" s="44" t="str">
        <f t="shared" si="0"/>
        <v>AC</v>
      </c>
    </row>
    <row r="23" spans="1:13" ht="14.4" x14ac:dyDescent="0.3">
      <c r="A23" s="182"/>
      <c r="B23" s="13" t="s">
        <v>67</v>
      </c>
      <c r="C23" s="7" t="s">
        <v>68</v>
      </c>
      <c r="D23" s="42" t="s">
        <v>32</v>
      </c>
      <c r="E23" s="30"/>
      <c r="F23" s="30"/>
      <c r="G23" s="30"/>
      <c r="H23" s="30"/>
      <c r="I23" s="30"/>
      <c r="J23" s="30"/>
      <c r="K23" s="30"/>
      <c r="L23" s="30"/>
      <c r="M23" s="44" t="str">
        <f t="shared" si="0"/>
        <v>AC</v>
      </c>
    </row>
    <row r="24" spans="1:13" ht="14.4" x14ac:dyDescent="0.3">
      <c r="A24" s="182"/>
      <c r="B24" s="13" t="s">
        <v>67</v>
      </c>
      <c r="C24" s="7" t="s">
        <v>68</v>
      </c>
      <c r="D24" s="42" t="s">
        <v>33</v>
      </c>
      <c r="E24" s="30"/>
      <c r="F24" s="30"/>
      <c r="G24" s="30"/>
      <c r="H24" s="30"/>
      <c r="I24" s="30"/>
      <c r="J24" s="30"/>
      <c r="K24" s="30"/>
      <c r="L24" s="30"/>
      <c r="M24" s="44" t="str">
        <f t="shared" si="0"/>
        <v>AC</v>
      </c>
    </row>
    <row r="25" spans="1:13" ht="14.4" x14ac:dyDescent="0.3">
      <c r="A25" s="182"/>
      <c r="B25" s="13" t="s">
        <v>67</v>
      </c>
      <c r="C25" s="7" t="s">
        <v>68</v>
      </c>
      <c r="D25" s="42" t="s">
        <v>35</v>
      </c>
      <c r="E25" s="30"/>
      <c r="F25" s="30"/>
      <c r="G25" s="30"/>
      <c r="H25" s="30"/>
      <c r="I25" s="30"/>
      <c r="J25" s="30"/>
      <c r="K25" s="30"/>
      <c r="L25" s="30"/>
      <c r="M25" s="44" t="str">
        <f t="shared" si="0"/>
        <v>AC</v>
      </c>
    </row>
    <row r="26" spans="1:13" ht="14.4" x14ac:dyDescent="0.3">
      <c r="A26" s="182"/>
      <c r="B26" s="13" t="s">
        <v>67</v>
      </c>
      <c r="C26" s="7" t="s">
        <v>68</v>
      </c>
      <c r="D26" s="42" t="s">
        <v>64</v>
      </c>
      <c r="E26" s="30"/>
      <c r="F26" s="30"/>
      <c r="G26" s="30"/>
      <c r="H26" s="30"/>
      <c r="I26" s="30"/>
      <c r="J26" s="30"/>
      <c r="K26" s="30"/>
      <c r="L26" s="30"/>
      <c r="M26" s="44" t="str">
        <f t="shared" si="0"/>
        <v>AC</v>
      </c>
    </row>
    <row r="27" spans="1:13" ht="27.6" x14ac:dyDescent="0.3">
      <c r="A27" s="182"/>
      <c r="B27" s="13" t="s">
        <v>69</v>
      </c>
      <c r="C27" s="7" t="s">
        <v>70</v>
      </c>
      <c r="D27" s="42" t="s">
        <v>31</v>
      </c>
      <c r="E27" s="30"/>
      <c r="F27" s="30"/>
      <c r="G27" s="30"/>
      <c r="H27" s="30"/>
      <c r="I27" s="30"/>
      <c r="J27" s="30"/>
      <c r="K27" s="30"/>
      <c r="L27" s="30"/>
      <c r="M27" s="44" t="str">
        <f t="shared" si="0"/>
        <v>AC</v>
      </c>
    </row>
    <row r="28" spans="1:13" ht="27.6" x14ac:dyDescent="0.3">
      <c r="A28" s="182"/>
      <c r="B28" s="13" t="s">
        <v>69</v>
      </c>
      <c r="C28" s="7" t="s">
        <v>70</v>
      </c>
      <c r="D28" s="42" t="s">
        <v>32</v>
      </c>
      <c r="E28" s="30"/>
      <c r="F28" s="30"/>
      <c r="G28" s="30"/>
      <c r="H28" s="30"/>
      <c r="I28" s="30"/>
      <c r="J28" s="30"/>
      <c r="K28" s="30"/>
      <c r="L28" s="30"/>
      <c r="M28" s="44" t="str">
        <f t="shared" si="0"/>
        <v>AC</v>
      </c>
    </row>
    <row r="29" spans="1:13" ht="27.6" x14ac:dyDescent="0.3">
      <c r="A29" s="182"/>
      <c r="B29" s="13" t="s">
        <v>69</v>
      </c>
      <c r="C29" s="7" t="s">
        <v>70</v>
      </c>
      <c r="D29" s="42" t="s">
        <v>33</v>
      </c>
      <c r="E29" s="30"/>
      <c r="F29" s="30"/>
      <c r="G29" s="30"/>
      <c r="H29" s="30"/>
      <c r="I29" s="30"/>
      <c r="J29" s="30"/>
      <c r="K29" s="30"/>
      <c r="L29" s="30"/>
      <c r="M29" s="44" t="str">
        <f t="shared" si="0"/>
        <v>AC</v>
      </c>
    </row>
    <row r="30" spans="1:13" ht="27.6" x14ac:dyDescent="0.3">
      <c r="A30" s="182"/>
      <c r="B30" s="13" t="s">
        <v>69</v>
      </c>
      <c r="C30" s="7" t="s">
        <v>70</v>
      </c>
      <c r="D30" s="42" t="s">
        <v>35</v>
      </c>
      <c r="E30" s="30"/>
      <c r="F30" s="30"/>
      <c r="G30" s="30"/>
      <c r="H30" s="30"/>
      <c r="I30" s="30"/>
      <c r="J30" s="30"/>
      <c r="K30" s="30"/>
      <c r="L30" s="30"/>
      <c r="M30" s="44" t="str">
        <f t="shared" si="0"/>
        <v>AC</v>
      </c>
    </row>
    <row r="31" spans="1:13" ht="27.6" x14ac:dyDescent="0.3">
      <c r="A31" s="182"/>
      <c r="B31" s="13" t="s">
        <v>69</v>
      </c>
      <c r="C31" s="7" t="s">
        <v>70</v>
      </c>
      <c r="D31" s="42" t="s">
        <v>64</v>
      </c>
      <c r="E31" s="30"/>
      <c r="F31" s="30"/>
      <c r="G31" s="30"/>
      <c r="H31" s="30"/>
      <c r="I31" s="30"/>
      <c r="J31" s="30"/>
      <c r="K31" s="30"/>
      <c r="L31" s="30"/>
      <c r="M31" s="44" t="str">
        <f t="shared" si="0"/>
        <v>AC</v>
      </c>
    </row>
    <row r="32" spans="1:13" ht="14.4" x14ac:dyDescent="0.3">
      <c r="A32" s="182"/>
      <c r="B32" s="13" t="s">
        <v>71</v>
      </c>
      <c r="C32" s="7" t="s">
        <v>72</v>
      </c>
      <c r="D32" s="42" t="s">
        <v>31</v>
      </c>
      <c r="E32" s="30"/>
      <c r="F32" s="30"/>
      <c r="G32" s="30"/>
      <c r="H32" s="30"/>
      <c r="I32" s="30"/>
      <c r="J32" s="30"/>
      <c r="K32" s="30"/>
      <c r="L32" s="30"/>
      <c r="M32" s="44" t="str">
        <f t="shared" si="0"/>
        <v>AC</v>
      </c>
    </row>
    <row r="33" spans="1:13" ht="14.4" x14ac:dyDescent="0.3">
      <c r="A33" s="182"/>
      <c r="B33" s="13" t="s">
        <v>71</v>
      </c>
      <c r="C33" s="7" t="s">
        <v>72</v>
      </c>
      <c r="D33" s="42" t="s">
        <v>32</v>
      </c>
      <c r="E33" s="30"/>
      <c r="F33" s="30"/>
      <c r="G33" s="30"/>
      <c r="H33" s="30"/>
      <c r="I33" s="30"/>
      <c r="J33" s="30"/>
      <c r="K33" s="30"/>
      <c r="L33" s="30"/>
      <c r="M33" s="44" t="str">
        <f t="shared" si="0"/>
        <v>AC</v>
      </c>
    </row>
    <row r="34" spans="1:13" ht="14.4" x14ac:dyDescent="0.3">
      <c r="A34" s="182"/>
      <c r="B34" s="13" t="s">
        <v>71</v>
      </c>
      <c r="C34" s="7" t="s">
        <v>72</v>
      </c>
      <c r="D34" s="42" t="s">
        <v>33</v>
      </c>
      <c r="E34" s="30"/>
      <c r="F34" s="30"/>
      <c r="G34" s="30"/>
      <c r="H34" s="30"/>
      <c r="I34" s="30"/>
      <c r="J34" s="30"/>
      <c r="K34" s="30"/>
      <c r="L34" s="30"/>
      <c r="M34" s="44" t="str">
        <f t="shared" si="0"/>
        <v>AC</v>
      </c>
    </row>
    <row r="35" spans="1:13" ht="14.4" x14ac:dyDescent="0.3">
      <c r="A35" s="182"/>
      <c r="B35" s="13" t="s">
        <v>71</v>
      </c>
      <c r="C35" s="7" t="s">
        <v>72</v>
      </c>
      <c r="D35" s="42" t="s">
        <v>35</v>
      </c>
      <c r="E35" s="30"/>
      <c r="F35" s="30"/>
      <c r="G35" s="30"/>
      <c r="H35" s="30"/>
      <c r="I35" s="30"/>
      <c r="J35" s="30"/>
      <c r="K35" s="30"/>
      <c r="L35" s="30"/>
      <c r="M35" s="44" t="str">
        <f t="shared" si="0"/>
        <v>AC</v>
      </c>
    </row>
    <row r="36" spans="1:13" ht="14.4" x14ac:dyDescent="0.3">
      <c r="A36" s="182"/>
      <c r="B36" s="13" t="s">
        <v>71</v>
      </c>
      <c r="C36" s="7" t="s">
        <v>72</v>
      </c>
      <c r="D36" s="42" t="s">
        <v>64</v>
      </c>
      <c r="E36" s="30"/>
      <c r="F36" s="30"/>
      <c r="G36" s="30"/>
      <c r="H36" s="30"/>
      <c r="I36" s="30"/>
      <c r="J36" s="30"/>
      <c r="K36" s="30"/>
      <c r="L36" s="30"/>
      <c r="M36" s="44" t="str">
        <f t="shared" si="0"/>
        <v>AC</v>
      </c>
    </row>
    <row r="37" spans="1:13" ht="14.4" x14ac:dyDescent="0.3">
      <c r="A37" s="182"/>
      <c r="B37" s="13" t="s">
        <v>73</v>
      </c>
      <c r="C37" s="7" t="s">
        <v>74</v>
      </c>
      <c r="D37" s="42" t="s">
        <v>31</v>
      </c>
      <c r="E37" s="30"/>
      <c r="F37" s="30"/>
      <c r="G37" s="30"/>
      <c r="H37" s="30"/>
      <c r="I37" s="30"/>
      <c r="J37" s="30"/>
      <c r="K37" s="30"/>
      <c r="L37" s="30"/>
      <c r="M37" s="44" t="str">
        <f t="shared" si="0"/>
        <v>AC</v>
      </c>
    </row>
    <row r="38" spans="1:13" ht="14.4" x14ac:dyDescent="0.3">
      <c r="A38" s="182"/>
      <c r="B38" s="13" t="s">
        <v>73</v>
      </c>
      <c r="C38" s="7" t="s">
        <v>74</v>
      </c>
      <c r="D38" s="42" t="s">
        <v>32</v>
      </c>
      <c r="E38" s="30"/>
      <c r="F38" s="30"/>
      <c r="G38" s="30"/>
      <c r="H38" s="30"/>
      <c r="I38" s="30"/>
      <c r="J38" s="30"/>
      <c r="K38" s="30"/>
      <c r="L38" s="30"/>
      <c r="M38" s="44" t="str">
        <f t="shared" si="0"/>
        <v>AC</v>
      </c>
    </row>
    <row r="39" spans="1:13" ht="14.4" x14ac:dyDescent="0.3">
      <c r="A39" s="182"/>
      <c r="B39" s="13" t="s">
        <v>73</v>
      </c>
      <c r="C39" s="7" t="s">
        <v>74</v>
      </c>
      <c r="D39" s="42" t="s">
        <v>33</v>
      </c>
      <c r="E39" s="30"/>
      <c r="F39" s="30"/>
      <c r="G39" s="30"/>
      <c r="H39" s="30"/>
      <c r="I39" s="30"/>
      <c r="J39" s="30"/>
      <c r="K39" s="30"/>
      <c r="L39" s="30"/>
      <c r="M39" s="44" t="str">
        <f t="shared" si="0"/>
        <v>AC</v>
      </c>
    </row>
    <row r="40" spans="1:13" ht="14.4" x14ac:dyDescent="0.3">
      <c r="A40" s="182"/>
      <c r="B40" s="13" t="s">
        <v>73</v>
      </c>
      <c r="C40" s="7" t="s">
        <v>74</v>
      </c>
      <c r="D40" s="42" t="s">
        <v>35</v>
      </c>
      <c r="E40" s="30"/>
      <c r="F40" s="30"/>
      <c r="G40" s="30"/>
      <c r="H40" s="30"/>
      <c r="I40" s="30"/>
      <c r="J40" s="30"/>
      <c r="K40" s="30"/>
      <c r="L40" s="30"/>
      <c r="M40" s="44" t="str">
        <f t="shared" si="0"/>
        <v>AC</v>
      </c>
    </row>
    <row r="41" spans="1:13" ht="14.4" x14ac:dyDescent="0.3">
      <c r="A41" s="182"/>
      <c r="B41" s="13" t="s">
        <v>73</v>
      </c>
      <c r="C41" s="7" t="s">
        <v>74</v>
      </c>
      <c r="D41" s="42" t="s">
        <v>64</v>
      </c>
      <c r="E41" s="30"/>
      <c r="F41" s="30"/>
      <c r="G41" s="30"/>
      <c r="H41" s="30"/>
      <c r="I41" s="30"/>
      <c r="J41" s="30"/>
      <c r="K41" s="30"/>
      <c r="L41" s="30"/>
      <c r="M41" s="44" t="str">
        <f t="shared" si="0"/>
        <v>AC</v>
      </c>
    </row>
    <row r="42" spans="1:13" ht="14.4" x14ac:dyDescent="0.3">
      <c r="A42" s="182"/>
      <c r="B42" s="14" t="s">
        <v>75</v>
      </c>
      <c r="C42" s="6" t="s">
        <v>76</v>
      </c>
      <c r="D42" s="45" t="s">
        <v>31</v>
      </c>
      <c r="F42" s="10"/>
      <c r="G42" s="10"/>
      <c r="H42" s="30"/>
      <c r="I42" s="30"/>
      <c r="J42" s="30"/>
      <c r="K42" s="30"/>
      <c r="L42" s="30"/>
      <c r="M42" s="44" t="str">
        <f t="shared" si="0"/>
        <v>AC</v>
      </c>
    </row>
    <row r="43" spans="1:13" ht="14.4" x14ac:dyDescent="0.3">
      <c r="A43" s="182"/>
      <c r="B43" s="14" t="s">
        <v>75</v>
      </c>
      <c r="C43" s="6" t="s">
        <v>76</v>
      </c>
      <c r="D43" s="45" t="s">
        <v>32</v>
      </c>
      <c r="E43" s="30"/>
      <c r="F43" s="30"/>
      <c r="G43" s="30"/>
      <c r="H43" s="30"/>
      <c r="I43" s="30"/>
      <c r="J43" s="30"/>
      <c r="K43" s="30"/>
      <c r="L43" s="30"/>
      <c r="M43" s="44" t="str">
        <f t="shared" si="0"/>
        <v>AC</v>
      </c>
    </row>
    <row r="44" spans="1:13" ht="14.4" x14ac:dyDescent="0.3">
      <c r="A44" s="182"/>
      <c r="B44" s="14" t="s">
        <v>75</v>
      </c>
      <c r="C44" s="6" t="s">
        <v>76</v>
      </c>
      <c r="D44" s="45" t="s">
        <v>33</v>
      </c>
      <c r="E44" s="30"/>
      <c r="F44" s="30"/>
      <c r="G44" s="30"/>
      <c r="H44" s="30"/>
      <c r="I44" s="30"/>
      <c r="J44" s="30"/>
      <c r="K44" s="30"/>
      <c r="L44" s="30"/>
      <c r="M44" s="44" t="str">
        <f t="shared" si="0"/>
        <v>AC</v>
      </c>
    </row>
    <row r="45" spans="1:13" ht="14.4" x14ac:dyDescent="0.3">
      <c r="A45" s="182"/>
      <c r="B45" s="14" t="s">
        <v>75</v>
      </c>
      <c r="C45" s="6" t="s">
        <v>76</v>
      </c>
      <c r="D45" s="42" t="s">
        <v>35</v>
      </c>
      <c r="E45" s="30"/>
      <c r="F45" s="30"/>
      <c r="G45" s="30"/>
      <c r="H45" s="30"/>
      <c r="I45" s="30"/>
      <c r="J45" s="30"/>
      <c r="K45" s="30"/>
      <c r="L45" s="30"/>
      <c r="M45" s="44" t="str">
        <f t="shared" si="0"/>
        <v>AC</v>
      </c>
    </row>
    <row r="46" spans="1:13" ht="14.4" x14ac:dyDescent="0.3">
      <c r="A46" s="182"/>
      <c r="B46" s="14" t="s">
        <v>75</v>
      </c>
      <c r="C46" s="6" t="s">
        <v>76</v>
      </c>
      <c r="D46" s="45" t="s">
        <v>64</v>
      </c>
      <c r="E46" s="30"/>
      <c r="F46" s="30"/>
      <c r="G46" s="30"/>
      <c r="H46" s="30"/>
      <c r="I46" s="30"/>
      <c r="J46" s="30"/>
      <c r="K46" s="30"/>
      <c r="L46" s="30"/>
      <c r="M46" s="44" t="str">
        <f t="shared" si="0"/>
        <v>AC</v>
      </c>
    </row>
    <row r="47" spans="1:13" ht="14.4" x14ac:dyDescent="0.3">
      <c r="A47" s="182"/>
      <c r="B47" s="14" t="s">
        <v>77</v>
      </c>
      <c r="C47" s="6" t="s">
        <v>78</v>
      </c>
      <c r="D47" s="45" t="s">
        <v>31</v>
      </c>
      <c r="E47" s="30"/>
      <c r="F47" s="30"/>
      <c r="G47" s="30"/>
      <c r="H47" s="30"/>
      <c r="I47" s="30"/>
      <c r="J47" s="30"/>
      <c r="K47" s="30"/>
      <c r="L47" s="30"/>
      <c r="M47" s="44" t="str">
        <f t="shared" si="0"/>
        <v>AC</v>
      </c>
    </row>
    <row r="48" spans="1:13" ht="14.4" x14ac:dyDescent="0.3">
      <c r="A48" s="182"/>
      <c r="B48" s="13" t="s">
        <v>77</v>
      </c>
      <c r="C48" s="7" t="s">
        <v>78</v>
      </c>
      <c r="D48" s="42" t="s">
        <v>32</v>
      </c>
      <c r="E48" s="30"/>
      <c r="F48" s="30"/>
      <c r="G48" s="30"/>
      <c r="H48" s="30"/>
      <c r="I48" s="30"/>
      <c r="J48" s="30"/>
      <c r="K48" s="30"/>
      <c r="L48" s="30"/>
      <c r="M48" s="44" t="str">
        <f t="shared" si="0"/>
        <v>AC</v>
      </c>
    </row>
    <row r="49" spans="1:13" ht="14.4" x14ac:dyDescent="0.3">
      <c r="A49" s="182"/>
      <c r="B49" s="13" t="s">
        <v>77</v>
      </c>
      <c r="C49" s="7" t="s">
        <v>78</v>
      </c>
      <c r="D49" s="42" t="s">
        <v>33</v>
      </c>
      <c r="E49" s="30"/>
      <c r="F49" s="30"/>
      <c r="G49" s="30"/>
      <c r="H49" s="30"/>
      <c r="I49" s="30"/>
      <c r="J49" s="30"/>
      <c r="K49" s="30"/>
      <c r="L49" s="30"/>
      <c r="M49" s="44" t="str">
        <f t="shared" si="0"/>
        <v>AC</v>
      </c>
    </row>
    <row r="50" spans="1:13" ht="14.4" x14ac:dyDescent="0.3">
      <c r="A50" s="182"/>
      <c r="B50" s="13" t="s">
        <v>77</v>
      </c>
      <c r="C50" s="7" t="s">
        <v>78</v>
      </c>
      <c r="D50" s="42" t="s">
        <v>35</v>
      </c>
      <c r="E50" s="30"/>
      <c r="F50" s="30"/>
      <c r="G50" s="30"/>
      <c r="H50" s="30"/>
      <c r="I50" s="30"/>
      <c r="J50" s="30"/>
      <c r="K50" s="30"/>
      <c r="L50" s="30"/>
      <c r="M50" s="44" t="str">
        <f t="shared" si="0"/>
        <v>AC</v>
      </c>
    </row>
    <row r="51" spans="1:13" ht="14.4" x14ac:dyDescent="0.3">
      <c r="A51" s="182"/>
      <c r="B51" s="13" t="s">
        <v>77</v>
      </c>
      <c r="C51" s="7" t="s">
        <v>78</v>
      </c>
      <c r="D51" s="42" t="s">
        <v>64</v>
      </c>
      <c r="E51" s="30"/>
      <c r="F51" s="30"/>
      <c r="G51" s="30"/>
      <c r="H51" s="30"/>
      <c r="I51" s="30"/>
      <c r="J51" s="30"/>
      <c r="K51" s="30"/>
      <c r="L51" s="30"/>
      <c r="M51" s="44" t="str">
        <f t="shared" si="0"/>
        <v>AC</v>
      </c>
    </row>
    <row r="52" spans="1:13" ht="27.6" x14ac:dyDescent="0.3">
      <c r="A52" s="182"/>
      <c r="B52" s="6" t="s">
        <v>79</v>
      </c>
      <c r="C52" s="6" t="s">
        <v>80</v>
      </c>
      <c r="D52" s="45" t="s">
        <v>31</v>
      </c>
      <c r="E52" s="30"/>
      <c r="F52" s="10"/>
      <c r="G52" s="10"/>
      <c r="H52" s="30"/>
      <c r="I52" s="30"/>
      <c r="J52" s="30"/>
      <c r="K52" s="30"/>
      <c r="L52" s="30"/>
      <c r="M52" s="44" t="str">
        <f t="shared" si="0"/>
        <v>AC</v>
      </c>
    </row>
    <row r="53" spans="1:13" ht="27.6" x14ac:dyDescent="0.3">
      <c r="A53" s="182"/>
      <c r="B53" s="6" t="s">
        <v>79</v>
      </c>
      <c r="C53" s="6" t="s">
        <v>80</v>
      </c>
      <c r="D53" s="45" t="s">
        <v>32</v>
      </c>
      <c r="E53" s="30"/>
      <c r="F53" s="30"/>
      <c r="G53" s="30"/>
      <c r="H53" s="30"/>
      <c r="I53" s="30"/>
      <c r="J53" s="30"/>
      <c r="K53" s="30"/>
      <c r="L53" s="30"/>
      <c r="M53" s="44" t="str">
        <f t="shared" si="0"/>
        <v>AC</v>
      </c>
    </row>
    <row r="54" spans="1:13" ht="27.6" x14ac:dyDescent="0.3">
      <c r="A54" s="182"/>
      <c r="B54" s="6" t="s">
        <v>79</v>
      </c>
      <c r="C54" s="6" t="s">
        <v>80</v>
      </c>
      <c r="D54" s="45" t="s">
        <v>33</v>
      </c>
      <c r="E54" s="30"/>
      <c r="F54" s="30"/>
      <c r="G54" s="30"/>
      <c r="H54" s="30"/>
      <c r="I54" s="30"/>
      <c r="J54" s="30"/>
      <c r="K54" s="30"/>
      <c r="L54" s="30"/>
      <c r="M54" s="44" t="str">
        <f t="shared" si="0"/>
        <v>AC</v>
      </c>
    </row>
    <row r="55" spans="1:13" ht="27.6" x14ac:dyDescent="0.3">
      <c r="A55" s="182"/>
      <c r="B55" s="6" t="s">
        <v>79</v>
      </c>
      <c r="C55" s="6" t="s">
        <v>80</v>
      </c>
      <c r="D55" s="42" t="s">
        <v>35</v>
      </c>
      <c r="E55" s="30"/>
      <c r="F55" s="30"/>
      <c r="G55" s="30"/>
      <c r="H55" s="30"/>
      <c r="I55" s="30"/>
      <c r="J55" s="30"/>
      <c r="K55" s="30"/>
      <c r="L55" s="30"/>
      <c r="M55" s="44" t="str">
        <f t="shared" si="0"/>
        <v>AC</v>
      </c>
    </row>
    <row r="56" spans="1:13" ht="27.6" x14ac:dyDescent="0.3">
      <c r="A56" s="182"/>
      <c r="B56" s="6" t="s">
        <v>79</v>
      </c>
      <c r="C56" s="6" t="s">
        <v>80</v>
      </c>
      <c r="D56" s="45" t="s">
        <v>64</v>
      </c>
      <c r="E56" s="30"/>
      <c r="F56" s="30"/>
      <c r="G56" s="30"/>
      <c r="H56" s="30"/>
      <c r="I56" s="30"/>
      <c r="J56" s="30"/>
      <c r="K56" s="30"/>
      <c r="L56" s="30"/>
      <c r="M56" s="44" t="str">
        <f t="shared" si="0"/>
        <v>AC</v>
      </c>
    </row>
    <row r="57" spans="1:13" ht="27.6" x14ac:dyDescent="0.3">
      <c r="A57" s="182"/>
      <c r="B57" s="6" t="s">
        <v>81</v>
      </c>
      <c r="C57" s="6" t="s">
        <v>82</v>
      </c>
      <c r="D57" s="45" t="s">
        <v>31</v>
      </c>
      <c r="E57" s="10"/>
      <c r="F57" s="10"/>
      <c r="G57" s="10"/>
      <c r="H57" s="30"/>
      <c r="I57" s="30"/>
      <c r="J57" s="30"/>
      <c r="K57" s="30"/>
      <c r="L57" s="30"/>
      <c r="M57" s="44" t="str">
        <f t="shared" si="0"/>
        <v>AC</v>
      </c>
    </row>
    <row r="58" spans="1:13" ht="27.6" x14ac:dyDescent="0.3">
      <c r="A58" s="182"/>
      <c r="B58" s="6" t="s">
        <v>81</v>
      </c>
      <c r="C58" s="6" t="s">
        <v>82</v>
      </c>
      <c r="D58" s="45" t="s">
        <v>32</v>
      </c>
      <c r="E58" s="30"/>
      <c r="F58" s="30"/>
      <c r="G58" s="30"/>
      <c r="H58" s="30"/>
      <c r="I58" s="30"/>
      <c r="J58" s="30"/>
      <c r="K58" s="30"/>
      <c r="L58" s="30"/>
      <c r="M58" s="44" t="str">
        <f t="shared" si="0"/>
        <v>AC</v>
      </c>
    </row>
    <row r="59" spans="1:13" ht="27.6" x14ac:dyDescent="0.3">
      <c r="A59" s="182"/>
      <c r="B59" s="6" t="s">
        <v>81</v>
      </c>
      <c r="C59" s="6" t="s">
        <v>82</v>
      </c>
      <c r="D59" s="45" t="s">
        <v>33</v>
      </c>
      <c r="E59" s="30"/>
      <c r="F59" s="30"/>
      <c r="G59" s="30"/>
      <c r="H59" s="30"/>
      <c r="I59" s="30"/>
      <c r="J59" s="30"/>
      <c r="K59" s="30"/>
      <c r="L59" s="30"/>
      <c r="M59" s="44" t="str">
        <f t="shared" si="0"/>
        <v>AC</v>
      </c>
    </row>
    <row r="60" spans="1:13" ht="27.6" x14ac:dyDescent="0.3">
      <c r="A60" s="182"/>
      <c r="B60" s="6" t="s">
        <v>81</v>
      </c>
      <c r="C60" s="6" t="s">
        <v>82</v>
      </c>
      <c r="D60" s="42" t="s">
        <v>35</v>
      </c>
      <c r="E60" s="30"/>
      <c r="F60" s="30"/>
      <c r="G60" s="30"/>
      <c r="H60" s="30"/>
      <c r="I60" s="30"/>
      <c r="J60" s="30"/>
      <c r="K60" s="30"/>
      <c r="L60" s="30"/>
      <c r="M60" s="44" t="str">
        <f t="shared" si="0"/>
        <v>AC</v>
      </c>
    </row>
    <row r="61" spans="1:13" ht="27.6" x14ac:dyDescent="0.3">
      <c r="A61" s="182"/>
      <c r="B61" s="6" t="s">
        <v>81</v>
      </c>
      <c r="C61" s="6" t="s">
        <v>82</v>
      </c>
      <c r="D61" s="45" t="s">
        <v>64</v>
      </c>
      <c r="E61" s="30"/>
      <c r="F61" s="30"/>
      <c r="G61" s="30"/>
      <c r="H61" s="30"/>
      <c r="I61" s="30"/>
      <c r="J61" s="30"/>
      <c r="K61" s="30"/>
      <c r="L61" s="30"/>
      <c r="M61" s="44" t="str">
        <f t="shared" si="0"/>
        <v>AC</v>
      </c>
    </row>
    <row r="62" spans="1:13" ht="14.4" x14ac:dyDescent="0.3">
      <c r="A62" s="182"/>
      <c r="B62" s="6" t="s">
        <v>83</v>
      </c>
      <c r="C62" s="6" t="s">
        <v>84</v>
      </c>
      <c r="D62" s="45" t="s">
        <v>31</v>
      </c>
      <c r="E62" s="10"/>
      <c r="F62" s="10"/>
      <c r="G62" s="10"/>
      <c r="H62" s="30"/>
      <c r="I62" s="30"/>
      <c r="J62" s="30"/>
      <c r="K62" s="30"/>
      <c r="L62" s="30"/>
      <c r="M62" s="44" t="str">
        <f t="shared" si="0"/>
        <v>AC</v>
      </c>
    </row>
    <row r="63" spans="1:13" ht="14.4" x14ac:dyDescent="0.3">
      <c r="A63" s="182"/>
      <c r="B63" s="6" t="s">
        <v>83</v>
      </c>
      <c r="C63" s="6" t="s">
        <v>84</v>
      </c>
      <c r="D63" s="45" t="s">
        <v>32</v>
      </c>
      <c r="E63" s="30"/>
      <c r="F63" s="30"/>
      <c r="G63" s="30"/>
      <c r="H63" s="30"/>
      <c r="I63" s="30"/>
      <c r="J63" s="30"/>
      <c r="K63" s="30"/>
      <c r="L63" s="30"/>
      <c r="M63" s="44" t="str">
        <f t="shared" si="0"/>
        <v>AC</v>
      </c>
    </row>
    <row r="64" spans="1:13" ht="14.4" x14ac:dyDescent="0.3">
      <c r="A64" s="182"/>
      <c r="B64" s="6" t="s">
        <v>83</v>
      </c>
      <c r="C64" s="6" t="s">
        <v>84</v>
      </c>
      <c r="D64" s="45" t="s">
        <v>33</v>
      </c>
      <c r="E64" s="30"/>
      <c r="F64" s="30"/>
      <c r="G64" s="30"/>
      <c r="H64" s="30"/>
      <c r="I64" s="30"/>
      <c r="J64" s="30"/>
      <c r="K64" s="30"/>
      <c r="L64" s="30"/>
      <c r="M64" s="44" t="str">
        <f t="shared" si="0"/>
        <v>AC</v>
      </c>
    </row>
    <row r="65" spans="1:13" ht="14.4" x14ac:dyDescent="0.3">
      <c r="A65" s="182"/>
      <c r="B65" s="6" t="s">
        <v>83</v>
      </c>
      <c r="C65" s="6" t="s">
        <v>84</v>
      </c>
      <c r="D65" s="42" t="s">
        <v>35</v>
      </c>
      <c r="E65" s="30"/>
      <c r="F65" s="30"/>
      <c r="G65" s="30"/>
      <c r="H65" s="30"/>
      <c r="I65" s="30"/>
      <c r="J65" s="30"/>
      <c r="K65" s="30"/>
      <c r="L65" s="30"/>
      <c r="M65" s="44" t="str">
        <f t="shared" si="0"/>
        <v>AC</v>
      </c>
    </row>
    <row r="66" spans="1:13" ht="14.4" x14ac:dyDescent="0.3">
      <c r="A66" s="182"/>
      <c r="B66" s="6" t="s">
        <v>83</v>
      </c>
      <c r="C66" s="6" t="s">
        <v>84</v>
      </c>
      <c r="D66" s="45" t="s">
        <v>64</v>
      </c>
      <c r="E66" s="30"/>
      <c r="F66" s="30"/>
      <c r="G66" s="30"/>
      <c r="H66" s="30"/>
      <c r="I66" s="30"/>
      <c r="J66" s="30"/>
      <c r="K66" s="30"/>
      <c r="L66" s="30"/>
      <c r="M66" s="44" t="str">
        <f t="shared" si="0"/>
        <v>AC</v>
      </c>
    </row>
    <row r="67" spans="1:13" ht="14.4" x14ac:dyDescent="0.3">
      <c r="A67" s="182"/>
      <c r="B67" s="7" t="s">
        <v>85</v>
      </c>
      <c r="C67" s="7" t="s">
        <v>86</v>
      </c>
      <c r="D67" s="42" t="s">
        <v>31</v>
      </c>
      <c r="E67" s="30"/>
      <c r="F67" s="30"/>
      <c r="G67" s="30"/>
      <c r="H67" s="30"/>
      <c r="I67" s="30"/>
      <c r="J67" s="30"/>
      <c r="K67" s="30"/>
      <c r="L67" s="30"/>
      <c r="M67" s="44" t="str">
        <f t="shared" si="0"/>
        <v>AC</v>
      </c>
    </row>
    <row r="68" spans="1:13" ht="14.4" x14ac:dyDescent="0.3">
      <c r="A68" s="182"/>
      <c r="B68" s="7" t="s">
        <v>85</v>
      </c>
      <c r="C68" s="7" t="s">
        <v>86</v>
      </c>
      <c r="D68" s="42" t="s">
        <v>32</v>
      </c>
      <c r="E68" s="30"/>
      <c r="F68" s="30"/>
      <c r="G68" s="30"/>
      <c r="H68" s="30"/>
      <c r="I68" s="30"/>
      <c r="J68" s="30"/>
      <c r="K68" s="30"/>
      <c r="L68" s="30"/>
      <c r="M68" s="44" t="str">
        <f t="shared" si="0"/>
        <v>AC</v>
      </c>
    </row>
    <row r="69" spans="1:13" ht="14.4" x14ac:dyDescent="0.3">
      <c r="A69" s="182"/>
      <c r="B69" s="7" t="s">
        <v>85</v>
      </c>
      <c r="C69" s="7" t="s">
        <v>86</v>
      </c>
      <c r="D69" s="42" t="s">
        <v>33</v>
      </c>
      <c r="E69" s="30"/>
      <c r="F69" s="30"/>
      <c r="G69" s="30"/>
      <c r="H69" s="30"/>
      <c r="I69" s="30"/>
      <c r="J69" s="30"/>
      <c r="K69" s="30"/>
      <c r="L69" s="30"/>
      <c r="M69" s="44" t="str">
        <f t="shared" si="0"/>
        <v>AC</v>
      </c>
    </row>
    <row r="70" spans="1:13" ht="14.4" x14ac:dyDescent="0.3">
      <c r="A70" s="182"/>
      <c r="B70" s="7" t="s">
        <v>85</v>
      </c>
      <c r="C70" s="7" t="s">
        <v>86</v>
      </c>
      <c r="D70" s="42" t="s">
        <v>35</v>
      </c>
      <c r="E70" s="30"/>
      <c r="F70" s="30"/>
      <c r="G70" s="30"/>
      <c r="H70" s="30"/>
      <c r="I70" s="30"/>
      <c r="J70" s="30"/>
      <c r="K70" s="30"/>
      <c r="L70" s="30"/>
      <c r="M70" s="44" t="str">
        <f t="shared" si="0"/>
        <v>AC</v>
      </c>
    </row>
    <row r="71" spans="1:13" ht="14.4" x14ac:dyDescent="0.3">
      <c r="A71" s="182"/>
      <c r="B71" s="7" t="s">
        <v>85</v>
      </c>
      <c r="C71" s="7" t="s">
        <v>86</v>
      </c>
      <c r="D71" s="42" t="s">
        <v>64</v>
      </c>
      <c r="E71" s="30"/>
      <c r="F71" s="30"/>
      <c r="G71" s="30"/>
      <c r="H71" s="30"/>
      <c r="I71" s="30"/>
      <c r="J71" s="30"/>
      <c r="K71" s="30"/>
      <c r="L71" s="30"/>
      <c r="M71" s="44" t="str">
        <f t="shared" si="0"/>
        <v>AC</v>
      </c>
    </row>
    <row r="72" spans="1:13" ht="14.4" x14ac:dyDescent="0.3">
      <c r="A72" s="182"/>
      <c r="B72" s="13" t="s">
        <v>87</v>
      </c>
      <c r="C72" s="7" t="s">
        <v>88</v>
      </c>
      <c r="D72" s="42" t="s">
        <v>31</v>
      </c>
      <c r="E72" s="30"/>
      <c r="F72" s="30"/>
      <c r="G72" s="30"/>
      <c r="H72" s="30"/>
      <c r="I72" s="30"/>
      <c r="J72" s="30"/>
      <c r="K72" s="30"/>
      <c r="L72" s="30"/>
      <c r="M72" s="44" t="str">
        <f t="shared" si="0"/>
        <v>AC</v>
      </c>
    </row>
    <row r="73" spans="1:13" ht="14.4" x14ac:dyDescent="0.3">
      <c r="A73" s="182"/>
      <c r="B73" s="13" t="s">
        <v>87</v>
      </c>
      <c r="C73" s="7" t="s">
        <v>88</v>
      </c>
      <c r="D73" s="42" t="s">
        <v>32</v>
      </c>
      <c r="E73" s="30"/>
      <c r="F73" s="30"/>
      <c r="G73" s="30"/>
      <c r="H73" s="30"/>
      <c r="I73" s="30"/>
      <c r="J73" s="30"/>
      <c r="K73" s="30"/>
      <c r="L73" s="30"/>
      <c r="M73" s="44" t="str">
        <f t="shared" si="0"/>
        <v>AC</v>
      </c>
    </row>
    <row r="74" spans="1:13" ht="14.4" x14ac:dyDescent="0.3">
      <c r="A74" s="182"/>
      <c r="B74" s="13" t="s">
        <v>87</v>
      </c>
      <c r="C74" s="7" t="s">
        <v>88</v>
      </c>
      <c r="D74" s="42" t="s">
        <v>33</v>
      </c>
      <c r="E74" s="30"/>
      <c r="F74" s="30"/>
      <c r="G74" s="30"/>
      <c r="H74" s="30"/>
      <c r="I74" s="30"/>
      <c r="J74" s="30"/>
      <c r="K74" s="30"/>
      <c r="L74" s="30"/>
      <c r="M74" s="44" t="str">
        <f t="shared" si="0"/>
        <v>AC</v>
      </c>
    </row>
    <row r="75" spans="1:13" ht="14.4" x14ac:dyDescent="0.3">
      <c r="A75" s="182"/>
      <c r="B75" s="13" t="s">
        <v>87</v>
      </c>
      <c r="C75" s="7" t="s">
        <v>88</v>
      </c>
      <c r="D75" s="42" t="s">
        <v>35</v>
      </c>
      <c r="E75" s="30"/>
      <c r="F75" s="30"/>
      <c r="G75" s="30"/>
      <c r="H75" s="30"/>
      <c r="I75" s="30"/>
      <c r="J75" s="30"/>
      <c r="K75" s="30"/>
      <c r="L75" s="30"/>
      <c r="M75" s="44" t="str">
        <f t="shared" si="0"/>
        <v>AC</v>
      </c>
    </row>
    <row r="76" spans="1:13" ht="14.4" x14ac:dyDescent="0.3">
      <c r="A76" s="182"/>
      <c r="B76" s="13" t="s">
        <v>87</v>
      </c>
      <c r="C76" s="7" t="s">
        <v>88</v>
      </c>
      <c r="D76" s="42" t="s">
        <v>64</v>
      </c>
      <c r="E76" s="30"/>
      <c r="F76" s="30"/>
      <c r="G76" s="30"/>
      <c r="H76" s="30"/>
      <c r="I76" s="30"/>
      <c r="J76" s="30"/>
      <c r="K76" s="30"/>
      <c r="L76" s="30"/>
      <c r="M76" s="44" t="str">
        <f t="shared" si="0"/>
        <v>AC</v>
      </c>
    </row>
    <row r="77" spans="1:13" ht="14.4" x14ac:dyDescent="0.3">
      <c r="A77" s="182"/>
      <c r="B77" s="13" t="s">
        <v>89</v>
      </c>
      <c r="C77" s="7" t="s">
        <v>90</v>
      </c>
      <c r="D77" s="42" t="s">
        <v>31</v>
      </c>
      <c r="E77" s="30"/>
      <c r="F77" s="30"/>
      <c r="G77" s="30"/>
      <c r="H77" s="30"/>
      <c r="I77" s="30"/>
      <c r="J77" s="30"/>
      <c r="K77" s="30"/>
      <c r="L77" s="30"/>
      <c r="M77" s="44" t="str">
        <f t="shared" ref="M77:M140" si="1">LEFT(B77,2)</f>
        <v>AC</v>
      </c>
    </row>
    <row r="78" spans="1:13" ht="14.4" x14ac:dyDescent="0.3">
      <c r="A78" s="182"/>
      <c r="B78" s="13" t="s">
        <v>89</v>
      </c>
      <c r="C78" s="7" t="s">
        <v>90</v>
      </c>
      <c r="D78" s="42" t="s">
        <v>32</v>
      </c>
      <c r="E78" s="30"/>
      <c r="F78" s="30"/>
      <c r="G78" s="30"/>
      <c r="H78" s="30"/>
      <c r="I78" s="30"/>
      <c r="J78" s="30"/>
      <c r="K78" s="30"/>
      <c r="L78" s="30"/>
      <c r="M78" s="44" t="str">
        <f t="shared" si="1"/>
        <v>AC</v>
      </c>
    </row>
    <row r="79" spans="1:13" ht="14.4" x14ac:dyDescent="0.3">
      <c r="A79" s="182"/>
      <c r="B79" s="13" t="s">
        <v>89</v>
      </c>
      <c r="C79" s="7" t="s">
        <v>90</v>
      </c>
      <c r="D79" s="42" t="s">
        <v>33</v>
      </c>
      <c r="E79" s="30"/>
      <c r="F79" s="30"/>
      <c r="G79" s="30"/>
      <c r="H79" s="30"/>
      <c r="I79" s="30"/>
      <c r="J79" s="30"/>
      <c r="K79" s="30"/>
      <c r="L79" s="30"/>
      <c r="M79" s="44" t="str">
        <f t="shared" si="1"/>
        <v>AC</v>
      </c>
    </row>
    <row r="80" spans="1:13" ht="14.4" x14ac:dyDescent="0.3">
      <c r="A80" s="182"/>
      <c r="B80" s="13" t="s">
        <v>89</v>
      </c>
      <c r="C80" s="7" t="s">
        <v>90</v>
      </c>
      <c r="D80" s="42" t="s">
        <v>35</v>
      </c>
      <c r="E80" s="30"/>
      <c r="F80" s="30"/>
      <c r="G80" s="30"/>
      <c r="H80" s="30"/>
      <c r="I80" s="30"/>
      <c r="J80" s="30"/>
      <c r="K80" s="30"/>
      <c r="L80" s="30"/>
      <c r="M80" s="44" t="str">
        <f t="shared" si="1"/>
        <v>AC</v>
      </c>
    </row>
    <row r="81" spans="1:13" ht="14.4" x14ac:dyDescent="0.3">
      <c r="A81" s="182"/>
      <c r="B81" s="13" t="s">
        <v>89</v>
      </c>
      <c r="C81" s="7" t="s">
        <v>90</v>
      </c>
      <c r="D81" s="42" t="s">
        <v>64</v>
      </c>
      <c r="E81" s="30"/>
      <c r="F81" s="30"/>
      <c r="G81" s="30"/>
      <c r="H81" s="30"/>
      <c r="I81" s="30"/>
      <c r="J81" s="30"/>
      <c r="K81" s="30"/>
      <c r="L81" s="30"/>
      <c r="M81" s="44" t="str">
        <f t="shared" si="1"/>
        <v>AC</v>
      </c>
    </row>
    <row r="82" spans="1:13" ht="41.4" x14ac:dyDescent="0.3">
      <c r="A82" s="182"/>
      <c r="B82" s="14" t="s">
        <v>91</v>
      </c>
      <c r="C82" s="6" t="s">
        <v>92</v>
      </c>
      <c r="D82" s="45" t="s">
        <v>31</v>
      </c>
      <c r="E82" s="10"/>
      <c r="F82" s="10"/>
      <c r="G82" s="10"/>
      <c r="H82" s="30"/>
      <c r="I82" s="30"/>
      <c r="J82" s="30"/>
      <c r="K82" s="30"/>
      <c r="L82" s="30"/>
      <c r="M82" s="44" t="str">
        <f t="shared" si="1"/>
        <v>AC</v>
      </c>
    </row>
    <row r="83" spans="1:13" ht="41.4" x14ac:dyDescent="0.3">
      <c r="A83" s="182"/>
      <c r="B83" s="14" t="s">
        <v>91</v>
      </c>
      <c r="C83" s="6" t="s">
        <v>92</v>
      </c>
      <c r="D83" s="45" t="s">
        <v>32</v>
      </c>
      <c r="E83" s="30"/>
      <c r="F83" s="30"/>
      <c r="G83" s="30"/>
      <c r="H83" s="30"/>
      <c r="I83" s="30"/>
      <c r="J83" s="30"/>
      <c r="K83" s="30"/>
      <c r="L83" s="30"/>
      <c r="M83" s="44" t="str">
        <f t="shared" si="1"/>
        <v>AC</v>
      </c>
    </row>
    <row r="84" spans="1:13" ht="41.4" x14ac:dyDescent="0.3">
      <c r="A84" s="182"/>
      <c r="B84" s="14" t="s">
        <v>91</v>
      </c>
      <c r="C84" s="6" t="s">
        <v>92</v>
      </c>
      <c r="D84" s="45" t="s">
        <v>33</v>
      </c>
      <c r="E84" s="30"/>
      <c r="F84" s="30"/>
      <c r="G84" s="30"/>
      <c r="H84" s="30"/>
      <c r="I84" s="30"/>
      <c r="J84" s="30"/>
      <c r="K84" s="30"/>
      <c r="L84" s="30"/>
      <c r="M84" s="44" t="str">
        <f t="shared" si="1"/>
        <v>AC</v>
      </c>
    </row>
    <row r="85" spans="1:13" ht="41.4" x14ac:dyDescent="0.3">
      <c r="A85" s="182"/>
      <c r="B85" s="14" t="s">
        <v>91</v>
      </c>
      <c r="C85" s="6" t="s">
        <v>92</v>
      </c>
      <c r="D85" s="42" t="s">
        <v>35</v>
      </c>
      <c r="E85" s="30"/>
      <c r="F85" s="30"/>
      <c r="G85" s="30"/>
      <c r="H85" s="30"/>
      <c r="I85" s="30"/>
      <c r="J85" s="30"/>
      <c r="K85" s="30"/>
      <c r="L85" s="30"/>
      <c r="M85" s="44" t="str">
        <f t="shared" si="1"/>
        <v>AC</v>
      </c>
    </row>
    <row r="86" spans="1:13" ht="41.4" x14ac:dyDescent="0.3">
      <c r="A86" s="182"/>
      <c r="B86" s="14" t="s">
        <v>91</v>
      </c>
      <c r="C86" s="6" t="s">
        <v>92</v>
      </c>
      <c r="D86" s="45" t="s">
        <v>64</v>
      </c>
      <c r="E86" s="30"/>
      <c r="F86" s="30"/>
      <c r="G86" s="30"/>
      <c r="H86" s="30"/>
      <c r="I86" s="30"/>
      <c r="J86" s="30"/>
      <c r="K86" s="30"/>
      <c r="L86" s="30"/>
      <c r="M86" s="44" t="str">
        <f t="shared" si="1"/>
        <v>AC</v>
      </c>
    </row>
    <row r="87" spans="1:13" ht="14.4" x14ac:dyDescent="0.3">
      <c r="A87" s="192"/>
      <c r="B87" s="13" t="s">
        <v>93</v>
      </c>
      <c r="C87" s="7" t="s">
        <v>94</v>
      </c>
      <c r="D87" s="42" t="s">
        <v>31</v>
      </c>
      <c r="E87" s="30"/>
      <c r="F87" s="30"/>
      <c r="G87" s="30"/>
      <c r="H87" s="30"/>
      <c r="I87" s="30"/>
      <c r="J87" s="30"/>
      <c r="K87" s="30"/>
      <c r="L87" s="30"/>
      <c r="M87" s="44" t="str">
        <f t="shared" si="1"/>
        <v>AC</v>
      </c>
    </row>
    <row r="88" spans="1:13" ht="14.4" x14ac:dyDescent="0.3">
      <c r="A88" s="192"/>
      <c r="B88" s="13" t="s">
        <v>93</v>
      </c>
      <c r="C88" s="7" t="s">
        <v>94</v>
      </c>
      <c r="D88" s="42" t="s">
        <v>32</v>
      </c>
      <c r="E88" s="30"/>
      <c r="F88" s="30"/>
      <c r="G88" s="30"/>
      <c r="H88" s="30"/>
      <c r="I88" s="30"/>
      <c r="J88" s="30"/>
      <c r="K88" s="30"/>
      <c r="L88" s="30"/>
      <c r="M88" s="44" t="str">
        <f t="shared" si="1"/>
        <v>AC</v>
      </c>
    </row>
    <row r="89" spans="1:13" ht="14.4" x14ac:dyDescent="0.3">
      <c r="A89" s="192"/>
      <c r="B89" s="13" t="s">
        <v>93</v>
      </c>
      <c r="C89" s="7" t="s">
        <v>94</v>
      </c>
      <c r="D89" s="42" t="s">
        <v>33</v>
      </c>
      <c r="E89" s="30"/>
      <c r="F89" s="30"/>
      <c r="G89" s="30"/>
      <c r="H89" s="30"/>
      <c r="I89" s="30"/>
      <c r="J89" s="30"/>
      <c r="K89" s="30"/>
      <c r="L89" s="30"/>
      <c r="M89" s="44" t="str">
        <f t="shared" si="1"/>
        <v>AC</v>
      </c>
    </row>
    <row r="90" spans="1:13" ht="14.4" x14ac:dyDescent="0.3">
      <c r="A90" s="192"/>
      <c r="B90" s="13" t="s">
        <v>93</v>
      </c>
      <c r="C90" s="7" t="s">
        <v>94</v>
      </c>
      <c r="D90" s="42" t="s">
        <v>35</v>
      </c>
      <c r="E90" s="30"/>
      <c r="F90" s="30"/>
      <c r="G90" s="30"/>
      <c r="H90" s="30"/>
      <c r="I90" s="30"/>
      <c r="J90" s="30"/>
      <c r="K90" s="30"/>
      <c r="L90" s="30"/>
      <c r="M90" s="44" t="str">
        <f t="shared" si="1"/>
        <v>AC</v>
      </c>
    </row>
    <row r="91" spans="1:13" ht="14.4" x14ac:dyDescent="0.3">
      <c r="A91" s="192"/>
      <c r="B91" s="13" t="s">
        <v>93</v>
      </c>
      <c r="C91" s="7" t="s">
        <v>94</v>
      </c>
      <c r="D91" s="42" t="s">
        <v>64</v>
      </c>
      <c r="E91" s="30"/>
      <c r="F91" s="30"/>
      <c r="G91" s="30"/>
      <c r="H91" s="30"/>
      <c r="I91" s="30"/>
      <c r="J91" s="30"/>
      <c r="K91" s="30"/>
      <c r="L91" s="30"/>
      <c r="M91" s="44" t="str">
        <f t="shared" si="1"/>
        <v>AC</v>
      </c>
    </row>
    <row r="92" spans="1:13" ht="14.4" x14ac:dyDescent="0.3">
      <c r="A92" s="192"/>
      <c r="B92" s="13" t="s">
        <v>95</v>
      </c>
      <c r="C92" s="7" t="s">
        <v>96</v>
      </c>
      <c r="D92" s="42" t="s">
        <v>31</v>
      </c>
      <c r="E92" s="30"/>
      <c r="F92" s="30"/>
      <c r="G92" s="30"/>
      <c r="H92" s="30"/>
      <c r="I92" s="30"/>
      <c r="J92" s="30"/>
      <c r="K92" s="30"/>
      <c r="L92" s="30"/>
      <c r="M92" s="44" t="str">
        <f t="shared" si="1"/>
        <v>AC</v>
      </c>
    </row>
    <row r="93" spans="1:13" ht="14.4" x14ac:dyDescent="0.3">
      <c r="A93" s="192"/>
      <c r="B93" s="13" t="s">
        <v>95</v>
      </c>
      <c r="C93" s="7" t="s">
        <v>96</v>
      </c>
      <c r="D93" s="42" t="s">
        <v>32</v>
      </c>
      <c r="E93" s="30"/>
      <c r="F93" s="30"/>
      <c r="G93" s="30"/>
      <c r="H93" s="30"/>
      <c r="I93" s="30"/>
      <c r="J93" s="30"/>
      <c r="K93" s="30"/>
      <c r="L93" s="30"/>
      <c r="M93" s="44" t="str">
        <f t="shared" si="1"/>
        <v>AC</v>
      </c>
    </row>
    <row r="94" spans="1:13" ht="14.4" x14ac:dyDescent="0.3">
      <c r="A94" s="192"/>
      <c r="B94" s="13" t="s">
        <v>95</v>
      </c>
      <c r="C94" s="7" t="s">
        <v>96</v>
      </c>
      <c r="D94" s="42" t="s">
        <v>33</v>
      </c>
      <c r="E94" s="30"/>
      <c r="F94" s="30"/>
      <c r="G94" s="30"/>
      <c r="H94" s="30"/>
      <c r="I94" s="30"/>
      <c r="J94" s="30"/>
      <c r="K94" s="30"/>
      <c r="L94" s="30"/>
      <c r="M94" s="44" t="str">
        <f t="shared" si="1"/>
        <v>AC</v>
      </c>
    </row>
    <row r="95" spans="1:13" ht="14.4" x14ac:dyDescent="0.3">
      <c r="A95" s="192"/>
      <c r="B95" s="13" t="s">
        <v>95</v>
      </c>
      <c r="C95" s="7" t="s">
        <v>96</v>
      </c>
      <c r="D95" s="42" t="s">
        <v>35</v>
      </c>
      <c r="E95" s="30"/>
      <c r="F95" s="30"/>
      <c r="G95" s="30"/>
      <c r="H95" s="30"/>
      <c r="I95" s="30"/>
      <c r="J95" s="30"/>
      <c r="K95" s="30"/>
      <c r="L95" s="30"/>
      <c r="M95" s="44" t="str">
        <f t="shared" si="1"/>
        <v>AC</v>
      </c>
    </row>
    <row r="96" spans="1:13" ht="14.4" x14ac:dyDescent="0.3">
      <c r="A96" s="192"/>
      <c r="B96" s="13" t="s">
        <v>95</v>
      </c>
      <c r="C96" s="7" t="s">
        <v>96</v>
      </c>
      <c r="D96" s="42" t="s">
        <v>64</v>
      </c>
      <c r="E96" s="30"/>
      <c r="F96" s="30"/>
      <c r="G96" s="30"/>
      <c r="H96" s="30"/>
      <c r="I96" s="30"/>
      <c r="J96" s="30"/>
      <c r="K96" s="30"/>
      <c r="L96" s="30"/>
      <c r="M96" s="44" t="str">
        <f t="shared" si="1"/>
        <v>AC</v>
      </c>
    </row>
    <row r="97" spans="1:13" ht="17.100000000000001" customHeight="1" x14ac:dyDescent="0.3">
      <c r="A97" s="192"/>
      <c r="B97" s="13" t="s">
        <v>97</v>
      </c>
      <c r="C97" s="7" t="s">
        <v>98</v>
      </c>
      <c r="D97" s="42" t="s">
        <v>31</v>
      </c>
      <c r="E97" s="30"/>
      <c r="F97" s="30"/>
      <c r="G97" s="30"/>
      <c r="H97" s="30"/>
      <c r="I97" s="30"/>
      <c r="J97" s="30"/>
      <c r="K97" s="30"/>
      <c r="L97" s="30"/>
      <c r="M97" s="44" t="str">
        <f t="shared" si="1"/>
        <v>AC</v>
      </c>
    </row>
    <row r="98" spans="1:13" ht="17.100000000000001" customHeight="1" x14ac:dyDescent="0.3">
      <c r="A98" s="192"/>
      <c r="B98" s="13" t="s">
        <v>97</v>
      </c>
      <c r="C98" s="7" t="s">
        <v>98</v>
      </c>
      <c r="D98" s="42" t="s">
        <v>32</v>
      </c>
      <c r="E98" s="30"/>
      <c r="F98" s="30"/>
      <c r="G98" s="30"/>
      <c r="H98" s="30"/>
      <c r="I98" s="30"/>
      <c r="J98" s="30"/>
      <c r="K98" s="30"/>
      <c r="L98" s="30"/>
      <c r="M98" s="44" t="str">
        <f t="shared" si="1"/>
        <v>AC</v>
      </c>
    </row>
    <row r="99" spans="1:13" ht="17.100000000000001" customHeight="1" x14ac:dyDescent="0.3">
      <c r="A99" s="192"/>
      <c r="B99" s="13" t="s">
        <v>97</v>
      </c>
      <c r="C99" s="7" t="s">
        <v>98</v>
      </c>
      <c r="D99" s="42" t="s">
        <v>33</v>
      </c>
      <c r="E99" s="30"/>
      <c r="F99" s="30"/>
      <c r="G99" s="30"/>
      <c r="H99" s="30"/>
      <c r="I99" s="30"/>
      <c r="J99" s="30"/>
      <c r="K99" s="30"/>
      <c r="L99" s="30"/>
      <c r="M99" s="44" t="str">
        <f t="shared" si="1"/>
        <v>AC</v>
      </c>
    </row>
    <row r="100" spans="1:13" ht="17.100000000000001" customHeight="1" x14ac:dyDescent="0.3">
      <c r="A100" s="192"/>
      <c r="B100" s="13" t="s">
        <v>97</v>
      </c>
      <c r="C100" s="7" t="s">
        <v>98</v>
      </c>
      <c r="D100" s="42" t="s">
        <v>35</v>
      </c>
      <c r="E100" s="30"/>
      <c r="F100" s="30"/>
      <c r="G100" s="30"/>
      <c r="H100" s="30"/>
      <c r="I100" s="30"/>
      <c r="J100" s="30"/>
      <c r="K100" s="30"/>
      <c r="L100" s="30"/>
      <c r="M100" s="44" t="str">
        <f t="shared" si="1"/>
        <v>AC</v>
      </c>
    </row>
    <row r="101" spans="1:13" ht="17.100000000000001" customHeight="1" x14ac:dyDescent="0.3">
      <c r="A101" s="192"/>
      <c r="B101" s="13" t="s">
        <v>97</v>
      </c>
      <c r="C101" s="7" t="s">
        <v>98</v>
      </c>
      <c r="D101" s="42" t="s">
        <v>64</v>
      </c>
      <c r="E101" s="30"/>
      <c r="F101" s="30"/>
      <c r="G101" s="30"/>
      <c r="H101" s="30"/>
      <c r="I101" s="30"/>
      <c r="J101" s="30"/>
      <c r="K101" s="30"/>
      <c r="L101" s="30"/>
      <c r="M101" s="44" t="str">
        <f t="shared" si="1"/>
        <v>AC</v>
      </c>
    </row>
    <row r="102" spans="1:13" ht="27.6" x14ac:dyDescent="0.3">
      <c r="A102" s="192"/>
      <c r="B102" s="13" t="s">
        <v>99</v>
      </c>
      <c r="C102" s="7" t="s">
        <v>100</v>
      </c>
      <c r="D102" s="42" t="s">
        <v>31</v>
      </c>
      <c r="E102" s="30"/>
      <c r="F102" s="30"/>
      <c r="G102" s="30"/>
      <c r="H102" s="30"/>
      <c r="I102" s="30"/>
      <c r="J102" s="30"/>
      <c r="K102" s="30"/>
      <c r="L102" s="30"/>
      <c r="M102" s="44" t="str">
        <f t="shared" si="1"/>
        <v>AC</v>
      </c>
    </row>
    <row r="103" spans="1:13" ht="27.6" x14ac:dyDescent="0.3">
      <c r="A103" s="192"/>
      <c r="B103" s="13" t="s">
        <v>99</v>
      </c>
      <c r="C103" s="7" t="s">
        <v>100</v>
      </c>
      <c r="D103" s="42" t="s">
        <v>32</v>
      </c>
      <c r="E103" s="30"/>
      <c r="F103" s="30"/>
      <c r="G103" s="30"/>
      <c r="H103" s="30"/>
      <c r="I103" s="30"/>
      <c r="J103" s="30"/>
      <c r="K103" s="30"/>
      <c r="L103" s="30"/>
      <c r="M103" s="44" t="str">
        <f t="shared" si="1"/>
        <v>AC</v>
      </c>
    </row>
    <row r="104" spans="1:13" ht="27.6" x14ac:dyDescent="0.3">
      <c r="A104" s="192"/>
      <c r="B104" s="13" t="s">
        <v>99</v>
      </c>
      <c r="C104" s="7" t="s">
        <v>100</v>
      </c>
      <c r="D104" s="42" t="s">
        <v>33</v>
      </c>
      <c r="E104" s="30"/>
      <c r="F104" s="30"/>
      <c r="G104" s="30"/>
      <c r="H104" s="30"/>
      <c r="I104" s="30"/>
      <c r="J104" s="30"/>
      <c r="K104" s="30"/>
      <c r="L104" s="30"/>
      <c r="M104" s="44" t="str">
        <f t="shared" si="1"/>
        <v>AC</v>
      </c>
    </row>
    <row r="105" spans="1:13" ht="27.6" x14ac:dyDescent="0.3">
      <c r="A105" s="192"/>
      <c r="B105" s="13" t="s">
        <v>99</v>
      </c>
      <c r="C105" s="7" t="s">
        <v>100</v>
      </c>
      <c r="D105" s="42" t="s">
        <v>35</v>
      </c>
      <c r="E105" s="30"/>
      <c r="F105" s="30"/>
      <c r="G105" s="30"/>
      <c r="H105" s="30"/>
      <c r="I105" s="30"/>
      <c r="J105" s="30"/>
      <c r="K105" s="30"/>
      <c r="L105" s="30"/>
      <c r="M105" s="44" t="str">
        <f t="shared" si="1"/>
        <v>AC</v>
      </c>
    </row>
    <row r="106" spans="1:13" ht="27.6" x14ac:dyDescent="0.3">
      <c r="A106" s="192"/>
      <c r="B106" s="13" t="s">
        <v>99</v>
      </c>
      <c r="C106" s="7" t="s">
        <v>100</v>
      </c>
      <c r="D106" s="42" t="s">
        <v>64</v>
      </c>
      <c r="E106" s="30"/>
      <c r="F106" s="30"/>
      <c r="G106" s="30"/>
      <c r="H106" s="30"/>
      <c r="I106" s="30"/>
      <c r="J106" s="30"/>
      <c r="K106" s="30"/>
      <c r="L106" s="30"/>
      <c r="M106" s="44" t="str">
        <f t="shared" si="1"/>
        <v>AC</v>
      </c>
    </row>
    <row r="107" spans="1:13" ht="14.4" x14ac:dyDescent="0.3">
      <c r="A107" s="192"/>
      <c r="B107" s="13" t="s">
        <v>101</v>
      </c>
      <c r="C107" s="7" t="s">
        <v>102</v>
      </c>
      <c r="D107" s="42" t="s">
        <v>31</v>
      </c>
      <c r="E107" s="30"/>
      <c r="F107" s="30"/>
      <c r="G107" s="30"/>
      <c r="H107" s="30"/>
      <c r="I107" s="30"/>
      <c r="J107" s="30"/>
      <c r="K107" s="30"/>
      <c r="L107" s="30"/>
      <c r="M107" s="44" t="str">
        <f t="shared" si="1"/>
        <v>AC</v>
      </c>
    </row>
    <row r="108" spans="1:13" ht="14.4" x14ac:dyDescent="0.3">
      <c r="A108" s="192"/>
      <c r="B108" s="13" t="s">
        <v>101</v>
      </c>
      <c r="C108" s="7" t="s">
        <v>102</v>
      </c>
      <c r="D108" s="42" t="s">
        <v>32</v>
      </c>
      <c r="E108" s="30"/>
      <c r="F108" s="30"/>
      <c r="G108" s="30"/>
      <c r="H108" s="30"/>
      <c r="I108" s="30"/>
      <c r="J108" s="30"/>
      <c r="K108" s="30"/>
      <c r="L108" s="30"/>
      <c r="M108" s="44" t="str">
        <f t="shared" si="1"/>
        <v>AC</v>
      </c>
    </row>
    <row r="109" spans="1:13" ht="14.4" x14ac:dyDescent="0.3">
      <c r="A109" s="192"/>
      <c r="B109" s="13" t="s">
        <v>101</v>
      </c>
      <c r="C109" s="7" t="s">
        <v>102</v>
      </c>
      <c r="D109" s="42" t="s">
        <v>33</v>
      </c>
      <c r="E109" s="30"/>
      <c r="F109" s="30"/>
      <c r="G109" s="30"/>
      <c r="H109" s="30"/>
      <c r="I109" s="30"/>
      <c r="J109" s="30"/>
      <c r="K109" s="30"/>
      <c r="L109" s="30"/>
      <c r="M109" s="44" t="str">
        <f t="shared" si="1"/>
        <v>AC</v>
      </c>
    </row>
    <row r="110" spans="1:13" ht="14.4" x14ac:dyDescent="0.3">
      <c r="A110" s="192"/>
      <c r="B110" s="13" t="s">
        <v>101</v>
      </c>
      <c r="C110" s="7" t="s">
        <v>102</v>
      </c>
      <c r="D110" s="42" t="s">
        <v>35</v>
      </c>
      <c r="E110" s="30"/>
      <c r="F110" s="30"/>
      <c r="G110" s="30"/>
      <c r="H110" s="30"/>
      <c r="I110" s="30"/>
      <c r="J110" s="30"/>
      <c r="K110" s="30"/>
      <c r="L110" s="30"/>
      <c r="M110" s="44" t="str">
        <f t="shared" si="1"/>
        <v>AC</v>
      </c>
    </row>
    <row r="111" spans="1:13" ht="14.4" x14ac:dyDescent="0.3">
      <c r="A111" s="192"/>
      <c r="B111" s="13" t="s">
        <v>101</v>
      </c>
      <c r="C111" s="7" t="s">
        <v>102</v>
      </c>
      <c r="D111" s="42" t="s">
        <v>64</v>
      </c>
      <c r="E111" s="30"/>
      <c r="F111" s="30"/>
      <c r="G111" s="30"/>
      <c r="H111" s="30"/>
      <c r="I111" s="30"/>
      <c r="J111" s="30"/>
      <c r="K111" s="30"/>
      <c r="L111" s="30"/>
      <c r="M111" s="44" t="str">
        <f t="shared" si="1"/>
        <v>AC</v>
      </c>
    </row>
    <row r="112" spans="1:13" ht="14.4" x14ac:dyDescent="0.3">
      <c r="A112" s="192"/>
      <c r="B112" s="13" t="s">
        <v>103</v>
      </c>
      <c r="C112" s="7" t="s">
        <v>104</v>
      </c>
      <c r="D112" s="42" t="s">
        <v>31</v>
      </c>
      <c r="E112" s="30"/>
      <c r="F112" s="30"/>
      <c r="G112" s="30"/>
      <c r="H112" s="30"/>
      <c r="I112" s="30"/>
      <c r="J112" s="30"/>
      <c r="K112" s="30"/>
      <c r="L112" s="30"/>
      <c r="M112" s="44" t="str">
        <f t="shared" si="1"/>
        <v>AC</v>
      </c>
    </row>
    <row r="113" spans="1:13" ht="14.4" x14ac:dyDescent="0.3">
      <c r="A113" s="192"/>
      <c r="B113" s="13" t="s">
        <v>103</v>
      </c>
      <c r="C113" s="7" t="s">
        <v>104</v>
      </c>
      <c r="D113" s="42" t="s">
        <v>32</v>
      </c>
      <c r="E113" s="30"/>
      <c r="F113" s="30"/>
      <c r="G113" s="30"/>
      <c r="H113" s="30"/>
      <c r="I113" s="30"/>
      <c r="J113" s="30"/>
      <c r="K113" s="30"/>
      <c r="L113" s="30"/>
      <c r="M113" s="44" t="str">
        <f t="shared" si="1"/>
        <v>AC</v>
      </c>
    </row>
    <row r="114" spans="1:13" ht="14.4" x14ac:dyDescent="0.3">
      <c r="A114" s="192"/>
      <c r="B114" s="13" t="s">
        <v>103</v>
      </c>
      <c r="C114" s="7" t="s">
        <v>104</v>
      </c>
      <c r="D114" s="42" t="s">
        <v>33</v>
      </c>
      <c r="E114" s="30"/>
      <c r="F114" s="30"/>
      <c r="G114" s="30"/>
      <c r="H114" s="30"/>
      <c r="I114" s="30"/>
      <c r="J114" s="30"/>
      <c r="K114" s="30"/>
      <c r="L114" s="30"/>
      <c r="M114" s="44" t="str">
        <f t="shared" si="1"/>
        <v>AC</v>
      </c>
    </row>
    <row r="115" spans="1:13" ht="14.4" x14ac:dyDescent="0.3">
      <c r="A115" s="192"/>
      <c r="B115" s="13" t="s">
        <v>103</v>
      </c>
      <c r="C115" s="7" t="s">
        <v>104</v>
      </c>
      <c r="D115" s="42" t="s">
        <v>35</v>
      </c>
      <c r="E115" s="30"/>
      <c r="F115" s="30"/>
      <c r="G115" s="30"/>
      <c r="H115" s="30"/>
      <c r="I115" s="30"/>
      <c r="J115" s="30"/>
      <c r="K115" s="30"/>
      <c r="L115" s="30"/>
      <c r="M115" s="44" t="str">
        <f t="shared" si="1"/>
        <v>AC</v>
      </c>
    </row>
    <row r="116" spans="1:13" ht="14.4" x14ac:dyDescent="0.3">
      <c r="A116" s="192"/>
      <c r="B116" s="13" t="s">
        <v>103</v>
      </c>
      <c r="C116" s="7" t="s">
        <v>104</v>
      </c>
      <c r="D116" s="42" t="s">
        <v>64</v>
      </c>
      <c r="E116" s="30"/>
      <c r="F116" s="30"/>
      <c r="G116" s="30"/>
      <c r="H116" s="30"/>
      <c r="I116" s="30"/>
      <c r="J116" s="30"/>
      <c r="K116" s="30"/>
      <c r="L116" s="30"/>
      <c r="M116" s="44" t="str">
        <f t="shared" si="1"/>
        <v>AC</v>
      </c>
    </row>
    <row r="117" spans="1:13" ht="27.6" x14ac:dyDescent="0.3">
      <c r="A117" s="192"/>
      <c r="B117" s="13" t="s">
        <v>105</v>
      </c>
      <c r="C117" s="7" t="s">
        <v>106</v>
      </c>
      <c r="D117" s="42" t="s">
        <v>31</v>
      </c>
      <c r="E117" s="30"/>
      <c r="F117" s="30"/>
      <c r="G117" s="30"/>
      <c r="H117" s="30"/>
      <c r="I117" s="30"/>
      <c r="J117" s="30"/>
      <c r="K117" s="30"/>
      <c r="L117" s="30"/>
      <c r="M117" s="44" t="str">
        <f t="shared" si="1"/>
        <v>AC</v>
      </c>
    </row>
    <row r="118" spans="1:13" ht="27.6" x14ac:dyDescent="0.3">
      <c r="A118" s="192"/>
      <c r="B118" s="13" t="s">
        <v>105</v>
      </c>
      <c r="C118" s="7" t="s">
        <v>106</v>
      </c>
      <c r="D118" s="42" t="s">
        <v>32</v>
      </c>
      <c r="E118" s="30"/>
      <c r="F118" s="30"/>
      <c r="G118" s="30"/>
      <c r="H118" s="30"/>
      <c r="I118" s="30"/>
      <c r="J118" s="30"/>
      <c r="K118" s="30"/>
      <c r="L118" s="30"/>
      <c r="M118" s="44" t="str">
        <f t="shared" si="1"/>
        <v>AC</v>
      </c>
    </row>
    <row r="119" spans="1:13" ht="27.6" x14ac:dyDescent="0.3">
      <c r="A119" s="192"/>
      <c r="B119" s="13" t="s">
        <v>105</v>
      </c>
      <c r="C119" s="7" t="s">
        <v>106</v>
      </c>
      <c r="D119" s="42" t="s">
        <v>33</v>
      </c>
      <c r="E119" s="30"/>
      <c r="F119" s="30"/>
      <c r="G119" s="30"/>
      <c r="H119" s="30"/>
      <c r="I119" s="30"/>
      <c r="J119" s="30"/>
      <c r="K119" s="30"/>
      <c r="L119" s="30"/>
      <c r="M119" s="44" t="str">
        <f t="shared" si="1"/>
        <v>AC</v>
      </c>
    </row>
    <row r="120" spans="1:13" ht="27.6" x14ac:dyDescent="0.3">
      <c r="A120" s="192"/>
      <c r="B120" s="13" t="s">
        <v>105</v>
      </c>
      <c r="C120" s="7" t="s">
        <v>106</v>
      </c>
      <c r="D120" s="42" t="s">
        <v>35</v>
      </c>
      <c r="E120" s="30"/>
      <c r="F120" s="30"/>
      <c r="G120" s="30"/>
      <c r="H120" s="30"/>
      <c r="I120" s="30"/>
      <c r="J120" s="30"/>
      <c r="K120" s="30"/>
      <c r="L120" s="30"/>
      <c r="M120" s="44" t="str">
        <f t="shared" si="1"/>
        <v>AC</v>
      </c>
    </row>
    <row r="121" spans="1:13" ht="27.6" x14ac:dyDescent="0.3">
      <c r="A121" s="192"/>
      <c r="B121" s="13" t="s">
        <v>105</v>
      </c>
      <c r="C121" s="7" t="s">
        <v>106</v>
      </c>
      <c r="D121" s="42" t="s">
        <v>64</v>
      </c>
      <c r="E121" s="30"/>
      <c r="F121" s="30"/>
      <c r="G121" s="30"/>
      <c r="H121" s="30"/>
      <c r="I121" s="30"/>
      <c r="J121" s="30"/>
      <c r="K121" s="30"/>
      <c r="L121" s="30"/>
      <c r="M121" s="44" t="str">
        <f t="shared" si="1"/>
        <v>AC</v>
      </c>
    </row>
    <row r="122" spans="1:13" ht="14.4" x14ac:dyDescent="0.3">
      <c r="A122" s="192"/>
      <c r="B122" s="13" t="s">
        <v>107</v>
      </c>
      <c r="C122" s="7" t="s">
        <v>108</v>
      </c>
      <c r="D122" s="42" t="s">
        <v>31</v>
      </c>
      <c r="E122" s="30"/>
      <c r="F122" s="30"/>
      <c r="G122" s="30"/>
      <c r="H122" s="30"/>
      <c r="I122" s="30"/>
      <c r="J122" s="30"/>
      <c r="K122" s="30"/>
      <c r="L122" s="30"/>
      <c r="M122" s="44" t="str">
        <f t="shared" si="1"/>
        <v>AC</v>
      </c>
    </row>
    <row r="123" spans="1:13" ht="14.4" x14ac:dyDescent="0.3">
      <c r="A123" s="192"/>
      <c r="B123" s="13" t="s">
        <v>107</v>
      </c>
      <c r="C123" s="7" t="s">
        <v>108</v>
      </c>
      <c r="D123" s="42" t="s">
        <v>32</v>
      </c>
      <c r="E123" s="30"/>
      <c r="F123" s="30"/>
      <c r="G123" s="30"/>
      <c r="H123" s="30"/>
      <c r="I123" s="30"/>
      <c r="J123" s="30"/>
      <c r="K123" s="30"/>
      <c r="L123" s="30"/>
      <c r="M123" s="44" t="str">
        <f t="shared" si="1"/>
        <v>AC</v>
      </c>
    </row>
    <row r="124" spans="1:13" ht="14.4" x14ac:dyDescent="0.3">
      <c r="A124" s="192"/>
      <c r="B124" s="13" t="s">
        <v>107</v>
      </c>
      <c r="C124" s="7" t="s">
        <v>108</v>
      </c>
      <c r="D124" s="42" t="s">
        <v>33</v>
      </c>
      <c r="E124" s="30"/>
      <c r="F124" s="30"/>
      <c r="G124" s="30"/>
      <c r="H124" s="30"/>
      <c r="I124" s="30"/>
      <c r="J124" s="30"/>
      <c r="K124" s="30"/>
      <c r="L124" s="30"/>
      <c r="M124" s="44" t="str">
        <f t="shared" si="1"/>
        <v>AC</v>
      </c>
    </row>
    <row r="125" spans="1:13" ht="14.4" x14ac:dyDescent="0.3">
      <c r="A125" s="192"/>
      <c r="B125" s="13" t="s">
        <v>107</v>
      </c>
      <c r="C125" s="7" t="s">
        <v>108</v>
      </c>
      <c r="D125" s="42" t="s">
        <v>35</v>
      </c>
      <c r="E125" s="30"/>
      <c r="F125" s="30"/>
      <c r="G125" s="30"/>
      <c r="H125" s="30"/>
      <c r="I125" s="30"/>
      <c r="J125" s="30"/>
      <c r="K125" s="30"/>
      <c r="L125" s="30"/>
      <c r="M125" s="44" t="str">
        <f t="shared" si="1"/>
        <v>AC</v>
      </c>
    </row>
    <row r="126" spans="1:13" ht="14.4" x14ac:dyDescent="0.3">
      <c r="A126" s="192"/>
      <c r="B126" s="13" t="s">
        <v>107</v>
      </c>
      <c r="C126" s="7" t="s">
        <v>108</v>
      </c>
      <c r="D126" s="42" t="s">
        <v>64</v>
      </c>
      <c r="E126" s="30"/>
      <c r="F126" s="30"/>
      <c r="G126" s="30"/>
      <c r="H126" s="30"/>
      <c r="I126" s="30"/>
      <c r="J126" s="30"/>
      <c r="K126" s="30"/>
      <c r="L126" s="30"/>
      <c r="M126" s="44" t="str">
        <f t="shared" si="1"/>
        <v>AC</v>
      </c>
    </row>
    <row r="127" spans="1:13" ht="14.4" x14ac:dyDescent="0.3">
      <c r="A127" s="192"/>
      <c r="B127" s="13" t="s">
        <v>109</v>
      </c>
      <c r="C127" s="7" t="s">
        <v>110</v>
      </c>
      <c r="D127" s="42" t="s">
        <v>31</v>
      </c>
      <c r="E127" s="30"/>
      <c r="F127" s="30"/>
      <c r="G127" s="30"/>
      <c r="H127" s="30"/>
      <c r="I127" s="30"/>
      <c r="J127" s="30"/>
      <c r="K127" s="30"/>
      <c r="L127" s="30"/>
      <c r="M127" s="44" t="str">
        <f t="shared" si="1"/>
        <v>AC</v>
      </c>
    </row>
    <row r="128" spans="1:13" ht="14.4" x14ac:dyDescent="0.3">
      <c r="A128" s="192"/>
      <c r="B128" s="13" t="s">
        <v>109</v>
      </c>
      <c r="C128" s="7" t="s">
        <v>110</v>
      </c>
      <c r="D128" s="42" t="s">
        <v>32</v>
      </c>
      <c r="E128" s="30"/>
      <c r="F128" s="30"/>
      <c r="G128" s="30"/>
      <c r="H128" s="30"/>
      <c r="I128" s="30"/>
      <c r="J128" s="30"/>
      <c r="K128" s="30"/>
      <c r="L128" s="30"/>
      <c r="M128" s="44" t="str">
        <f t="shared" si="1"/>
        <v>AC</v>
      </c>
    </row>
    <row r="129" spans="1:13" ht="14.4" x14ac:dyDescent="0.3">
      <c r="A129" s="192"/>
      <c r="B129" s="13" t="s">
        <v>109</v>
      </c>
      <c r="C129" s="7" t="s">
        <v>110</v>
      </c>
      <c r="D129" s="42" t="s">
        <v>33</v>
      </c>
      <c r="E129" s="30"/>
      <c r="F129" s="30"/>
      <c r="G129" s="30"/>
      <c r="H129" s="30"/>
      <c r="I129" s="30"/>
      <c r="J129" s="30"/>
      <c r="K129" s="30"/>
      <c r="L129" s="30"/>
      <c r="M129" s="44" t="str">
        <f t="shared" si="1"/>
        <v>AC</v>
      </c>
    </row>
    <row r="130" spans="1:13" ht="14.4" x14ac:dyDescent="0.3">
      <c r="A130" s="192"/>
      <c r="B130" s="13" t="s">
        <v>109</v>
      </c>
      <c r="C130" s="7" t="s">
        <v>110</v>
      </c>
      <c r="D130" s="42" t="s">
        <v>35</v>
      </c>
      <c r="E130" s="30"/>
      <c r="F130" s="30"/>
      <c r="G130" s="30"/>
      <c r="H130" s="30"/>
      <c r="I130" s="30"/>
      <c r="J130" s="30"/>
      <c r="K130" s="30"/>
      <c r="L130" s="30"/>
      <c r="M130" s="44" t="str">
        <f t="shared" si="1"/>
        <v>AC</v>
      </c>
    </row>
    <row r="131" spans="1:13" ht="14.4" x14ac:dyDescent="0.3">
      <c r="A131" s="192"/>
      <c r="B131" s="13" t="s">
        <v>109</v>
      </c>
      <c r="C131" s="7" t="s">
        <v>110</v>
      </c>
      <c r="D131" s="42" t="s">
        <v>64</v>
      </c>
      <c r="E131" s="30"/>
      <c r="F131" s="30"/>
      <c r="G131" s="30"/>
      <c r="H131" s="30"/>
      <c r="I131" s="30"/>
      <c r="J131" s="30"/>
      <c r="K131" s="30"/>
      <c r="L131" s="30"/>
      <c r="M131" s="44" t="str">
        <f t="shared" si="1"/>
        <v>AC</v>
      </c>
    </row>
    <row r="132" spans="1:13" ht="14.4" x14ac:dyDescent="0.3">
      <c r="A132" s="192"/>
      <c r="B132" s="13" t="s">
        <v>111</v>
      </c>
      <c r="C132" s="7" t="s">
        <v>112</v>
      </c>
      <c r="D132" s="42" t="s">
        <v>31</v>
      </c>
      <c r="E132" s="30"/>
      <c r="F132" s="30"/>
      <c r="G132" s="30"/>
      <c r="H132" s="30"/>
      <c r="I132" s="30"/>
      <c r="J132" s="30"/>
      <c r="K132" s="30"/>
      <c r="L132" s="30"/>
      <c r="M132" s="44" t="str">
        <f t="shared" si="1"/>
        <v>AC</v>
      </c>
    </row>
    <row r="133" spans="1:13" ht="14.4" x14ac:dyDescent="0.3">
      <c r="A133" s="192"/>
      <c r="B133" s="13" t="s">
        <v>111</v>
      </c>
      <c r="C133" s="7" t="s">
        <v>112</v>
      </c>
      <c r="D133" s="42" t="s">
        <v>32</v>
      </c>
      <c r="E133" s="30"/>
      <c r="F133" s="30"/>
      <c r="G133" s="30"/>
      <c r="H133" s="30"/>
      <c r="I133" s="30"/>
      <c r="J133" s="30"/>
      <c r="K133" s="30"/>
      <c r="L133" s="30"/>
      <c r="M133" s="44" t="str">
        <f t="shared" si="1"/>
        <v>AC</v>
      </c>
    </row>
    <row r="134" spans="1:13" ht="14.4" x14ac:dyDescent="0.3">
      <c r="A134" s="192"/>
      <c r="B134" s="13" t="s">
        <v>111</v>
      </c>
      <c r="C134" s="7" t="s">
        <v>112</v>
      </c>
      <c r="D134" s="42" t="s">
        <v>33</v>
      </c>
      <c r="E134" s="30"/>
      <c r="F134" s="30"/>
      <c r="G134" s="30"/>
      <c r="H134" s="30"/>
      <c r="I134" s="30"/>
      <c r="J134" s="30"/>
      <c r="K134" s="30"/>
      <c r="L134" s="30"/>
      <c r="M134" s="44" t="str">
        <f t="shared" si="1"/>
        <v>AC</v>
      </c>
    </row>
    <row r="135" spans="1:13" ht="14.4" x14ac:dyDescent="0.3">
      <c r="A135" s="192"/>
      <c r="B135" s="13" t="s">
        <v>111</v>
      </c>
      <c r="C135" s="7" t="s">
        <v>112</v>
      </c>
      <c r="D135" s="42" t="s">
        <v>35</v>
      </c>
      <c r="E135" s="30"/>
      <c r="F135" s="30"/>
      <c r="G135" s="30"/>
      <c r="H135" s="30"/>
      <c r="I135" s="30"/>
      <c r="J135" s="30"/>
      <c r="K135" s="30"/>
      <c r="L135" s="30"/>
      <c r="M135" s="44" t="str">
        <f t="shared" si="1"/>
        <v>AC</v>
      </c>
    </row>
    <row r="136" spans="1:13" ht="14.4" x14ac:dyDescent="0.3">
      <c r="A136" s="192"/>
      <c r="B136" s="13" t="s">
        <v>111</v>
      </c>
      <c r="C136" s="7" t="s">
        <v>112</v>
      </c>
      <c r="D136" s="42" t="s">
        <v>64</v>
      </c>
      <c r="E136" s="30"/>
      <c r="F136" s="30"/>
      <c r="G136" s="30"/>
      <c r="H136" s="30"/>
      <c r="I136" s="30"/>
      <c r="J136" s="30"/>
      <c r="K136" s="30"/>
      <c r="L136" s="30"/>
      <c r="M136" s="44" t="str">
        <f t="shared" si="1"/>
        <v>AC</v>
      </c>
    </row>
    <row r="137" spans="1:13" ht="14.4" x14ac:dyDescent="0.3">
      <c r="A137" s="192"/>
      <c r="B137" s="13" t="s">
        <v>113</v>
      </c>
      <c r="C137" s="7" t="s">
        <v>114</v>
      </c>
      <c r="D137" s="42" t="s">
        <v>31</v>
      </c>
      <c r="E137" s="30"/>
      <c r="F137" s="30"/>
      <c r="G137" s="30"/>
      <c r="H137" s="30"/>
      <c r="I137" s="30"/>
      <c r="J137" s="30"/>
      <c r="K137" s="30"/>
      <c r="L137" s="30"/>
      <c r="M137" s="44" t="str">
        <f t="shared" si="1"/>
        <v>AC</v>
      </c>
    </row>
    <row r="138" spans="1:13" ht="14.4" x14ac:dyDescent="0.3">
      <c r="A138" s="192"/>
      <c r="B138" s="13" t="s">
        <v>113</v>
      </c>
      <c r="C138" s="7" t="s">
        <v>114</v>
      </c>
      <c r="D138" s="42" t="s">
        <v>32</v>
      </c>
      <c r="E138" s="30"/>
      <c r="F138" s="30"/>
      <c r="G138" s="30"/>
      <c r="H138" s="30"/>
      <c r="I138" s="30"/>
      <c r="J138" s="30"/>
      <c r="K138" s="30"/>
      <c r="L138" s="30"/>
      <c r="M138" s="44" t="str">
        <f t="shared" si="1"/>
        <v>AC</v>
      </c>
    </row>
    <row r="139" spans="1:13" ht="14.4" x14ac:dyDescent="0.3">
      <c r="A139" s="192"/>
      <c r="B139" s="13" t="s">
        <v>113</v>
      </c>
      <c r="C139" s="7" t="s">
        <v>114</v>
      </c>
      <c r="D139" s="42" t="s">
        <v>33</v>
      </c>
      <c r="E139" s="30"/>
      <c r="F139" s="30"/>
      <c r="G139" s="30"/>
      <c r="H139" s="30"/>
      <c r="I139" s="30"/>
      <c r="J139" s="30"/>
      <c r="K139" s="30"/>
      <c r="L139" s="30"/>
      <c r="M139" s="44" t="str">
        <f t="shared" si="1"/>
        <v>AC</v>
      </c>
    </row>
    <row r="140" spans="1:13" ht="14.4" x14ac:dyDescent="0.3">
      <c r="A140" s="192"/>
      <c r="B140" s="13" t="s">
        <v>113</v>
      </c>
      <c r="C140" s="7" t="s">
        <v>114</v>
      </c>
      <c r="D140" s="42" t="s">
        <v>35</v>
      </c>
      <c r="E140" s="30"/>
      <c r="F140" s="30"/>
      <c r="G140" s="30"/>
      <c r="H140" s="30"/>
      <c r="I140" s="30"/>
      <c r="J140" s="30"/>
      <c r="K140" s="30"/>
      <c r="L140" s="30"/>
      <c r="M140" s="44" t="str">
        <f t="shared" si="1"/>
        <v>AC</v>
      </c>
    </row>
    <row r="141" spans="1:13" ht="14.4" x14ac:dyDescent="0.3">
      <c r="A141" s="192"/>
      <c r="B141" s="13" t="s">
        <v>113</v>
      </c>
      <c r="C141" s="7" t="s">
        <v>114</v>
      </c>
      <c r="D141" s="42" t="s">
        <v>64</v>
      </c>
      <c r="E141" s="30"/>
      <c r="F141" s="30"/>
      <c r="G141" s="30"/>
      <c r="H141" s="30"/>
      <c r="I141" s="30"/>
      <c r="J141" s="30"/>
      <c r="K141" s="30"/>
      <c r="L141" s="30"/>
      <c r="M141" s="44" t="str">
        <f t="shared" ref="M141:M204" si="2">LEFT(B141,2)</f>
        <v>AC</v>
      </c>
    </row>
    <row r="142" spans="1:13" ht="14.4" x14ac:dyDescent="0.3">
      <c r="A142" s="192"/>
      <c r="B142" s="13" t="s">
        <v>115</v>
      </c>
      <c r="C142" s="7" t="s">
        <v>116</v>
      </c>
      <c r="D142" s="42" t="s">
        <v>31</v>
      </c>
      <c r="E142" s="30"/>
      <c r="F142" s="30"/>
      <c r="G142" s="30"/>
      <c r="H142" s="30"/>
      <c r="I142" s="30"/>
      <c r="J142" s="30"/>
      <c r="K142" s="30"/>
      <c r="L142" s="30"/>
      <c r="M142" s="44" t="str">
        <f t="shared" si="2"/>
        <v>AC</v>
      </c>
    </row>
    <row r="143" spans="1:13" ht="14.4" x14ac:dyDescent="0.3">
      <c r="A143" s="192"/>
      <c r="B143" s="13" t="s">
        <v>115</v>
      </c>
      <c r="C143" s="7" t="s">
        <v>116</v>
      </c>
      <c r="D143" s="42" t="s">
        <v>32</v>
      </c>
      <c r="E143" s="30"/>
      <c r="F143" s="30"/>
      <c r="G143" s="30"/>
      <c r="H143" s="30"/>
      <c r="I143" s="30"/>
      <c r="J143" s="30"/>
      <c r="K143" s="30"/>
      <c r="L143" s="30"/>
      <c r="M143" s="44" t="str">
        <f t="shared" si="2"/>
        <v>AC</v>
      </c>
    </row>
    <row r="144" spans="1:13" ht="14.4" x14ac:dyDescent="0.3">
      <c r="A144" s="192"/>
      <c r="B144" s="13" t="s">
        <v>115</v>
      </c>
      <c r="C144" s="7" t="s">
        <v>116</v>
      </c>
      <c r="D144" s="42" t="s">
        <v>33</v>
      </c>
      <c r="E144" s="30"/>
      <c r="F144" s="30"/>
      <c r="G144" s="30"/>
      <c r="H144" s="30"/>
      <c r="I144" s="30"/>
      <c r="J144" s="30"/>
      <c r="K144" s="30"/>
      <c r="L144" s="30"/>
      <c r="M144" s="44" t="str">
        <f t="shared" si="2"/>
        <v>AC</v>
      </c>
    </row>
    <row r="145" spans="1:13" ht="14.4" x14ac:dyDescent="0.3">
      <c r="A145" s="192"/>
      <c r="B145" s="13" t="s">
        <v>115</v>
      </c>
      <c r="C145" s="7" t="s">
        <v>116</v>
      </c>
      <c r="D145" s="42" t="s">
        <v>35</v>
      </c>
      <c r="E145" s="30"/>
      <c r="F145" s="30"/>
      <c r="G145" s="30"/>
      <c r="H145" s="30"/>
      <c r="I145" s="30"/>
      <c r="J145" s="30"/>
      <c r="K145" s="30"/>
      <c r="L145" s="30"/>
      <c r="M145" s="44" t="str">
        <f t="shared" si="2"/>
        <v>AC</v>
      </c>
    </row>
    <row r="146" spans="1:13" ht="14.4" x14ac:dyDescent="0.3">
      <c r="A146" s="192"/>
      <c r="B146" s="13" t="s">
        <v>115</v>
      </c>
      <c r="C146" s="7" t="s">
        <v>116</v>
      </c>
      <c r="D146" s="42" t="s">
        <v>64</v>
      </c>
      <c r="E146" s="30"/>
      <c r="F146" s="30"/>
      <c r="G146" s="30"/>
      <c r="H146" s="30"/>
      <c r="I146" s="30"/>
      <c r="J146" s="30"/>
      <c r="K146" s="30"/>
      <c r="L146" s="30"/>
      <c r="M146" s="44" t="str">
        <f t="shared" si="2"/>
        <v>AC</v>
      </c>
    </row>
    <row r="147" spans="1:13" ht="14.4" x14ac:dyDescent="0.3">
      <c r="A147" s="192"/>
      <c r="B147" s="13" t="s">
        <v>117</v>
      </c>
      <c r="C147" s="7" t="s">
        <v>118</v>
      </c>
      <c r="D147" s="42" t="s">
        <v>31</v>
      </c>
      <c r="E147" s="30"/>
      <c r="F147" s="30"/>
      <c r="G147" s="30"/>
      <c r="H147" s="30"/>
      <c r="I147" s="30"/>
      <c r="J147" s="30"/>
      <c r="K147" s="30"/>
      <c r="L147" s="30"/>
      <c r="M147" s="44" t="str">
        <f t="shared" si="2"/>
        <v>AC</v>
      </c>
    </row>
    <row r="148" spans="1:13" ht="14.4" x14ac:dyDescent="0.3">
      <c r="A148" s="192"/>
      <c r="B148" s="13" t="s">
        <v>117</v>
      </c>
      <c r="C148" s="7" t="s">
        <v>118</v>
      </c>
      <c r="D148" s="42" t="s">
        <v>32</v>
      </c>
      <c r="E148" s="30"/>
      <c r="F148" s="30"/>
      <c r="G148" s="30"/>
      <c r="H148" s="30"/>
      <c r="I148" s="30"/>
      <c r="J148" s="30"/>
      <c r="K148" s="30"/>
      <c r="L148" s="30"/>
      <c r="M148" s="44" t="str">
        <f t="shared" si="2"/>
        <v>AC</v>
      </c>
    </row>
    <row r="149" spans="1:13" ht="14.4" x14ac:dyDescent="0.3">
      <c r="A149" s="192"/>
      <c r="B149" s="13" t="s">
        <v>117</v>
      </c>
      <c r="C149" s="7" t="s">
        <v>118</v>
      </c>
      <c r="D149" s="42" t="s">
        <v>33</v>
      </c>
      <c r="E149" s="30"/>
      <c r="F149" s="30"/>
      <c r="G149" s="30"/>
      <c r="H149" s="30"/>
      <c r="I149" s="30"/>
      <c r="J149" s="30"/>
      <c r="K149" s="30"/>
      <c r="L149" s="30"/>
      <c r="M149" s="44" t="str">
        <f t="shared" si="2"/>
        <v>AC</v>
      </c>
    </row>
    <row r="150" spans="1:13" ht="14.4" x14ac:dyDescent="0.3">
      <c r="A150" s="192"/>
      <c r="B150" s="13" t="s">
        <v>117</v>
      </c>
      <c r="C150" s="7" t="s">
        <v>118</v>
      </c>
      <c r="D150" s="42" t="s">
        <v>35</v>
      </c>
      <c r="E150" s="30"/>
      <c r="F150" s="30"/>
      <c r="G150" s="30"/>
      <c r="H150" s="30"/>
      <c r="I150" s="30"/>
      <c r="J150" s="30"/>
      <c r="K150" s="30"/>
      <c r="L150" s="30"/>
      <c r="M150" s="44" t="str">
        <f t="shared" si="2"/>
        <v>AC</v>
      </c>
    </row>
    <row r="151" spans="1:13" ht="14.4" x14ac:dyDescent="0.3">
      <c r="A151" s="192"/>
      <c r="B151" s="13" t="s">
        <v>117</v>
      </c>
      <c r="C151" s="7" t="s">
        <v>118</v>
      </c>
      <c r="D151" s="42" t="s">
        <v>64</v>
      </c>
      <c r="E151" s="30"/>
      <c r="F151" s="30"/>
      <c r="G151" s="30"/>
      <c r="H151" s="30"/>
      <c r="I151" s="30"/>
      <c r="J151" s="30"/>
      <c r="K151" s="30"/>
      <c r="L151" s="30"/>
      <c r="M151" s="44" t="str">
        <f t="shared" si="2"/>
        <v>AC</v>
      </c>
    </row>
    <row r="152" spans="1:13" ht="27.6" x14ac:dyDescent="0.3">
      <c r="A152" s="192"/>
      <c r="B152" s="13" t="s">
        <v>119</v>
      </c>
      <c r="C152" s="7" t="s">
        <v>120</v>
      </c>
      <c r="D152" s="42" t="s">
        <v>31</v>
      </c>
      <c r="E152" s="30"/>
      <c r="F152" s="30"/>
      <c r="G152" s="30"/>
      <c r="H152" s="30"/>
      <c r="I152" s="43"/>
      <c r="J152" s="43"/>
      <c r="K152" s="30"/>
      <c r="L152" s="30"/>
      <c r="M152" s="44" t="str">
        <f t="shared" si="2"/>
        <v>AC</v>
      </c>
    </row>
    <row r="153" spans="1:13" ht="27.6" x14ac:dyDescent="0.3">
      <c r="A153" s="192"/>
      <c r="B153" s="13" t="s">
        <v>119</v>
      </c>
      <c r="C153" s="7" t="s">
        <v>120</v>
      </c>
      <c r="D153" s="42" t="s">
        <v>32</v>
      </c>
      <c r="E153" s="30"/>
      <c r="F153" s="30"/>
      <c r="G153" s="30"/>
      <c r="H153" s="30"/>
      <c r="I153" s="43"/>
      <c r="J153" s="43"/>
      <c r="K153" s="30"/>
      <c r="L153" s="30"/>
      <c r="M153" s="44" t="str">
        <f t="shared" si="2"/>
        <v>AC</v>
      </c>
    </row>
    <row r="154" spans="1:13" ht="27.6" x14ac:dyDescent="0.3">
      <c r="A154" s="192"/>
      <c r="B154" s="13" t="s">
        <v>119</v>
      </c>
      <c r="C154" s="7" t="s">
        <v>120</v>
      </c>
      <c r="D154" s="42" t="s">
        <v>33</v>
      </c>
      <c r="E154" s="30"/>
      <c r="F154" s="30"/>
      <c r="G154" s="30"/>
      <c r="H154" s="30"/>
      <c r="I154" s="43"/>
      <c r="J154" s="43"/>
      <c r="K154" s="30"/>
      <c r="L154" s="30"/>
      <c r="M154" s="44" t="str">
        <f t="shared" si="2"/>
        <v>AC</v>
      </c>
    </row>
    <row r="155" spans="1:13" ht="27.6" x14ac:dyDescent="0.3">
      <c r="A155" s="192"/>
      <c r="B155" s="13" t="s">
        <v>119</v>
      </c>
      <c r="C155" s="7" t="s">
        <v>120</v>
      </c>
      <c r="D155" s="42" t="s">
        <v>35</v>
      </c>
      <c r="E155" s="30"/>
      <c r="F155" s="30"/>
      <c r="G155" s="30"/>
      <c r="H155" s="30"/>
      <c r="I155" s="43"/>
      <c r="J155" s="43"/>
      <c r="K155" s="30"/>
      <c r="L155" s="30"/>
      <c r="M155" s="44" t="str">
        <f t="shared" si="2"/>
        <v>AC</v>
      </c>
    </row>
    <row r="156" spans="1:13" ht="27.6" x14ac:dyDescent="0.3">
      <c r="A156" s="192"/>
      <c r="B156" s="13" t="s">
        <v>119</v>
      </c>
      <c r="C156" s="7" t="s">
        <v>120</v>
      </c>
      <c r="D156" s="42" t="s">
        <v>64</v>
      </c>
      <c r="E156" s="30"/>
      <c r="F156" s="30"/>
      <c r="G156" s="30"/>
      <c r="H156" s="30"/>
      <c r="I156" s="43"/>
      <c r="J156" s="43"/>
      <c r="K156" s="30"/>
      <c r="L156" s="30"/>
      <c r="M156" s="44" t="str">
        <f t="shared" si="2"/>
        <v>AC</v>
      </c>
    </row>
    <row r="157" spans="1:13" ht="14.4" x14ac:dyDescent="0.3">
      <c r="A157" s="192"/>
      <c r="B157" s="13" t="s">
        <v>121</v>
      </c>
      <c r="C157" s="7" t="s">
        <v>122</v>
      </c>
      <c r="D157" s="42" t="s">
        <v>31</v>
      </c>
      <c r="E157" s="30"/>
      <c r="F157" s="30"/>
      <c r="G157" s="30"/>
      <c r="H157" s="30"/>
      <c r="I157" s="30"/>
      <c r="J157" s="30"/>
      <c r="K157" s="30"/>
      <c r="L157" s="30"/>
      <c r="M157" s="44" t="str">
        <f t="shared" si="2"/>
        <v>AC</v>
      </c>
    </row>
    <row r="158" spans="1:13" ht="14.4" x14ac:dyDescent="0.3">
      <c r="A158" s="192"/>
      <c r="B158" s="13" t="s">
        <v>121</v>
      </c>
      <c r="C158" s="7" t="s">
        <v>122</v>
      </c>
      <c r="D158" s="42" t="s">
        <v>32</v>
      </c>
      <c r="E158" s="30"/>
      <c r="F158" s="30"/>
      <c r="G158" s="30"/>
      <c r="H158" s="30"/>
      <c r="I158" s="30"/>
      <c r="J158" s="30"/>
      <c r="K158" s="30"/>
      <c r="L158" s="30"/>
      <c r="M158" s="44" t="str">
        <f t="shared" si="2"/>
        <v>AC</v>
      </c>
    </row>
    <row r="159" spans="1:13" ht="14.4" x14ac:dyDescent="0.3">
      <c r="A159" s="192"/>
      <c r="B159" s="13" t="s">
        <v>121</v>
      </c>
      <c r="C159" s="7" t="s">
        <v>122</v>
      </c>
      <c r="D159" s="42" t="s">
        <v>33</v>
      </c>
      <c r="E159" s="30"/>
      <c r="F159" s="30"/>
      <c r="G159" s="30"/>
      <c r="H159" s="30"/>
      <c r="I159" s="30"/>
      <c r="J159" s="30"/>
      <c r="K159" s="30"/>
      <c r="L159" s="30"/>
      <c r="M159" s="44" t="str">
        <f t="shared" si="2"/>
        <v>AC</v>
      </c>
    </row>
    <row r="160" spans="1:13" ht="14.4" x14ac:dyDescent="0.3">
      <c r="A160" s="192"/>
      <c r="B160" s="13" t="s">
        <v>121</v>
      </c>
      <c r="C160" s="7" t="s">
        <v>122</v>
      </c>
      <c r="D160" s="42" t="s">
        <v>35</v>
      </c>
      <c r="E160" s="30"/>
      <c r="F160" s="30"/>
      <c r="G160" s="30"/>
      <c r="H160" s="30"/>
      <c r="I160" s="30"/>
      <c r="J160" s="30"/>
      <c r="K160" s="30"/>
      <c r="L160" s="30"/>
      <c r="M160" s="44" t="str">
        <f t="shared" si="2"/>
        <v>AC</v>
      </c>
    </row>
    <row r="161" spans="1:13" ht="14.4" x14ac:dyDescent="0.3">
      <c r="A161" s="192"/>
      <c r="B161" s="13" t="s">
        <v>121</v>
      </c>
      <c r="C161" s="7" t="s">
        <v>122</v>
      </c>
      <c r="D161" s="42" t="s">
        <v>64</v>
      </c>
      <c r="E161" s="30"/>
      <c r="F161" s="30"/>
      <c r="G161" s="30"/>
      <c r="H161" s="30"/>
      <c r="I161" s="30"/>
      <c r="J161" s="30"/>
      <c r="K161" s="30"/>
      <c r="L161" s="30"/>
      <c r="M161" s="44" t="str">
        <f t="shared" si="2"/>
        <v>AC</v>
      </c>
    </row>
    <row r="162" spans="1:13" ht="14.4" x14ac:dyDescent="0.3">
      <c r="A162" s="192"/>
      <c r="B162" s="13" t="s">
        <v>123</v>
      </c>
      <c r="C162" s="7" t="s">
        <v>124</v>
      </c>
      <c r="D162" s="42" t="s">
        <v>31</v>
      </c>
      <c r="E162" s="30"/>
      <c r="F162" s="30"/>
      <c r="G162" s="30"/>
      <c r="H162" s="30"/>
      <c r="I162" s="30"/>
      <c r="J162" s="30"/>
      <c r="K162" s="30"/>
      <c r="L162" s="30"/>
      <c r="M162" s="44" t="str">
        <f t="shared" si="2"/>
        <v>AC</v>
      </c>
    </row>
    <row r="163" spans="1:13" ht="14.4" x14ac:dyDescent="0.3">
      <c r="A163" s="192"/>
      <c r="B163" s="13" t="s">
        <v>123</v>
      </c>
      <c r="C163" s="7" t="s">
        <v>124</v>
      </c>
      <c r="D163" s="42" t="s">
        <v>32</v>
      </c>
      <c r="E163" s="30"/>
      <c r="F163" s="30"/>
      <c r="G163" s="30"/>
      <c r="H163" s="30"/>
      <c r="I163" s="30"/>
      <c r="J163" s="30"/>
      <c r="K163" s="30"/>
      <c r="L163" s="30"/>
      <c r="M163" s="44" t="str">
        <f t="shared" si="2"/>
        <v>AC</v>
      </c>
    </row>
    <row r="164" spans="1:13" ht="14.4" x14ac:dyDescent="0.3">
      <c r="A164" s="192"/>
      <c r="B164" s="13" t="s">
        <v>123</v>
      </c>
      <c r="C164" s="7" t="s">
        <v>124</v>
      </c>
      <c r="D164" s="42" t="s">
        <v>33</v>
      </c>
      <c r="E164" s="30"/>
      <c r="F164" s="30"/>
      <c r="G164" s="30"/>
      <c r="H164" s="30"/>
      <c r="I164" s="30"/>
      <c r="J164" s="30"/>
      <c r="K164" s="30"/>
      <c r="L164" s="30"/>
      <c r="M164" s="44" t="str">
        <f t="shared" si="2"/>
        <v>AC</v>
      </c>
    </row>
    <row r="165" spans="1:13" ht="14.4" x14ac:dyDescent="0.3">
      <c r="A165" s="192"/>
      <c r="B165" s="13" t="s">
        <v>123</v>
      </c>
      <c r="C165" s="7" t="s">
        <v>124</v>
      </c>
      <c r="D165" s="42" t="s">
        <v>35</v>
      </c>
      <c r="E165" s="30"/>
      <c r="F165" s="30"/>
      <c r="G165" s="30"/>
      <c r="H165" s="30"/>
      <c r="I165" s="30"/>
      <c r="J165" s="30"/>
      <c r="K165" s="30"/>
      <c r="L165" s="30"/>
      <c r="M165" s="44" t="str">
        <f t="shared" si="2"/>
        <v>AC</v>
      </c>
    </row>
    <row r="166" spans="1:13" ht="14.4" x14ac:dyDescent="0.3">
      <c r="A166" s="192"/>
      <c r="B166" s="13" t="s">
        <v>123</v>
      </c>
      <c r="C166" s="7" t="s">
        <v>124</v>
      </c>
      <c r="D166" s="42" t="s">
        <v>64</v>
      </c>
      <c r="E166" s="30"/>
      <c r="F166" s="30"/>
      <c r="G166" s="30"/>
      <c r="H166" s="30"/>
      <c r="I166" s="30"/>
      <c r="J166" s="30"/>
      <c r="K166" s="30"/>
      <c r="L166" s="30"/>
      <c r="M166" s="44" t="str">
        <f t="shared" si="2"/>
        <v>AC</v>
      </c>
    </row>
    <row r="167" spans="1:13" ht="27.6" x14ac:dyDescent="0.3">
      <c r="A167" s="192"/>
      <c r="B167" s="13" t="s">
        <v>125</v>
      </c>
      <c r="C167" s="7" t="s">
        <v>126</v>
      </c>
      <c r="D167" s="42" t="s">
        <v>31</v>
      </c>
      <c r="E167" s="30"/>
      <c r="F167" s="30"/>
      <c r="G167" s="30"/>
      <c r="H167" s="30"/>
      <c r="I167" s="30"/>
      <c r="J167" s="30"/>
      <c r="K167" s="30"/>
      <c r="L167" s="30"/>
      <c r="M167" s="44" t="str">
        <f t="shared" si="2"/>
        <v>AC</v>
      </c>
    </row>
    <row r="168" spans="1:13" ht="27.6" x14ac:dyDescent="0.3">
      <c r="A168" s="192"/>
      <c r="B168" s="13" t="s">
        <v>125</v>
      </c>
      <c r="C168" s="7" t="s">
        <v>126</v>
      </c>
      <c r="D168" s="42" t="s">
        <v>32</v>
      </c>
      <c r="E168" s="30"/>
      <c r="F168" s="30"/>
      <c r="G168" s="30"/>
      <c r="H168" s="30"/>
      <c r="I168" s="30"/>
      <c r="J168" s="30"/>
      <c r="K168" s="30"/>
      <c r="L168" s="30"/>
      <c r="M168" s="44" t="str">
        <f t="shared" si="2"/>
        <v>AC</v>
      </c>
    </row>
    <row r="169" spans="1:13" ht="27.6" x14ac:dyDescent="0.3">
      <c r="A169" s="192"/>
      <c r="B169" s="13" t="s">
        <v>125</v>
      </c>
      <c r="C169" s="7" t="s">
        <v>126</v>
      </c>
      <c r="D169" s="42" t="s">
        <v>33</v>
      </c>
      <c r="E169" s="30"/>
      <c r="F169" s="30"/>
      <c r="G169" s="30"/>
      <c r="H169" s="30"/>
      <c r="I169" s="30"/>
      <c r="J169" s="30"/>
      <c r="K169" s="30"/>
      <c r="L169" s="30"/>
      <c r="M169" s="44" t="str">
        <f t="shared" si="2"/>
        <v>AC</v>
      </c>
    </row>
    <row r="170" spans="1:13" ht="27.6" x14ac:dyDescent="0.3">
      <c r="A170" s="192"/>
      <c r="B170" s="13" t="s">
        <v>125</v>
      </c>
      <c r="C170" s="7" t="s">
        <v>126</v>
      </c>
      <c r="D170" s="42" t="s">
        <v>35</v>
      </c>
      <c r="E170" s="30"/>
      <c r="F170" s="30"/>
      <c r="G170" s="30"/>
      <c r="H170" s="30"/>
      <c r="I170" s="30"/>
      <c r="J170" s="30"/>
      <c r="K170" s="30"/>
      <c r="L170" s="30"/>
      <c r="M170" s="44" t="str">
        <f t="shared" si="2"/>
        <v>AC</v>
      </c>
    </row>
    <row r="171" spans="1:13" ht="27.6" x14ac:dyDescent="0.3">
      <c r="A171" s="192"/>
      <c r="B171" s="13" t="s">
        <v>125</v>
      </c>
      <c r="C171" s="7" t="s">
        <v>126</v>
      </c>
      <c r="D171" s="42" t="s">
        <v>64</v>
      </c>
      <c r="E171" s="30"/>
      <c r="F171" s="30"/>
      <c r="G171" s="30"/>
      <c r="H171" s="30"/>
      <c r="I171" s="30"/>
      <c r="J171" s="30"/>
      <c r="K171" s="30"/>
      <c r="L171" s="30"/>
      <c r="M171" s="44" t="str">
        <f t="shared" si="2"/>
        <v>AC</v>
      </c>
    </row>
    <row r="172" spans="1:13" ht="14.4" x14ac:dyDescent="0.3">
      <c r="A172" s="192"/>
      <c r="B172" s="13" t="s">
        <v>127</v>
      </c>
      <c r="C172" s="7" t="s">
        <v>128</v>
      </c>
      <c r="D172" s="42" t="s">
        <v>31</v>
      </c>
      <c r="E172" s="30"/>
      <c r="F172" s="30"/>
      <c r="G172" s="30"/>
      <c r="H172" s="30"/>
      <c r="I172" s="30"/>
      <c r="J172" s="30"/>
      <c r="K172" s="30"/>
      <c r="L172" s="30"/>
      <c r="M172" s="44" t="str">
        <f t="shared" si="2"/>
        <v>AC</v>
      </c>
    </row>
    <row r="173" spans="1:13" ht="14.4" x14ac:dyDescent="0.3">
      <c r="A173" s="192"/>
      <c r="B173" s="13" t="s">
        <v>127</v>
      </c>
      <c r="C173" s="7" t="s">
        <v>128</v>
      </c>
      <c r="D173" s="42" t="s">
        <v>32</v>
      </c>
      <c r="E173" s="30"/>
      <c r="F173" s="30"/>
      <c r="G173" s="30"/>
      <c r="H173" s="30"/>
      <c r="I173" s="30"/>
      <c r="J173" s="30"/>
      <c r="K173" s="30"/>
      <c r="L173" s="30"/>
      <c r="M173" s="44" t="str">
        <f t="shared" si="2"/>
        <v>AC</v>
      </c>
    </row>
    <row r="174" spans="1:13" ht="14.4" x14ac:dyDescent="0.3">
      <c r="A174" s="192"/>
      <c r="B174" s="13" t="s">
        <v>127</v>
      </c>
      <c r="C174" s="7" t="s">
        <v>128</v>
      </c>
      <c r="D174" s="42" t="s">
        <v>33</v>
      </c>
      <c r="E174" s="30"/>
      <c r="F174" s="30"/>
      <c r="G174" s="30"/>
      <c r="H174" s="30"/>
      <c r="I174" s="30"/>
      <c r="J174" s="30"/>
      <c r="K174" s="30"/>
      <c r="L174" s="30"/>
      <c r="M174" s="44" t="str">
        <f t="shared" si="2"/>
        <v>AC</v>
      </c>
    </row>
    <row r="175" spans="1:13" ht="14.4" x14ac:dyDescent="0.3">
      <c r="A175" s="192"/>
      <c r="B175" s="13" t="s">
        <v>127</v>
      </c>
      <c r="C175" s="7" t="s">
        <v>128</v>
      </c>
      <c r="D175" s="42" t="s">
        <v>35</v>
      </c>
      <c r="E175" s="30"/>
      <c r="F175" s="30"/>
      <c r="G175" s="30"/>
      <c r="H175" s="30"/>
      <c r="I175" s="30"/>
      <c r="J175" s="30"/>
      <c r="K175" s="30"/>
      <c r="L175" s="30"/>
      <c r="M175" s="44" t="str">
        <f t="shared" si="2"/>
        <v>AC</v>
      </c>
    </row>
    <row r="176" spans="1:13" ht="14.4" x14ac:dyDescent="0.3">
      <c r="A176" s="192"/>
      <c r="B176" s="13" t="s">
        <v>127</v>
      </c>
      <c r="C176" s="7" t="s">
        <v>128</v>
      </c>
      <c r="D176" s="42" t="s">
        <v>64</v>
      </c>
      <c r="E176" s="30"/>
      <c r="F176" s="30"/>
      <c r="G176" s="30"/>
      <c r="H176" s="30"/>
      <c r="I176" s="30"/>
      <c r="J176" s="30"/>
      <c r="K176" s="30"/>
      <c r="L176" s="30"/>
      <c r="M176" s="44" t="str">
        <f t="shared" si="2"/>
        <v>AC</v>
      </c>
    </row>
    <row r="177" spans="1:13" ht="14.4" x14ac:dyDescent="0.3">
      <c r="A177" s="192"/>
      <c r="B177" s="13" t="s">
        <v>129</v>
      </c>
      <c r="C177" s="7" t="s">
        <v>130</v>
      </c>
      <c r="D177" s="42" t="s">
        <v>31</v>
      </c>
      <c r="E177" s="30"/>
      <c r="F177" s="30"/>
      <c r="G177" s="30"/>
      <c r="H177" s="30"/>
      <c r="I177" s="30"/>
      <c r="J177" s="30"/>
      <c r="K177" s="30"/>
      <c r="L177" s="30"/>
      <c r="M177" s="44" t="str">
        <f t="shared" si="2"/>
        <v>AC</v>
      </c>
    </row>
    <row r="178" spans="1:13" ht="14.4" x14ac:dyDescent="0.3">
      <c r="A178" s="192"/>
      <c r="B178" s="13" t="s">
        <v>129</v>
      </c>
      <c r="C178" s="7" t="s">
        <v>130</v>
      </c>
      <c r="D178" s="42" t="s">
        <v>32</v>
      </c>
      <c r="E178" s="30"/>
      <c r="F178" s="30"/>
      <c r="G178" s="30"/>
      <c r="H178" s="30"/>
      <c r="I178" s="30"/>
      <c r="J178" s="30"/>
      <c r="K178" s="30"/>
      <c r="L178" s="30"/>
      <c r="M178" s="44" t="str">
        <f t="shared" si="2"/>
        <v>AC</v>
      </c>
    </row>
    <row r="179" spans="1:13" ht="14.4" x14ac:dyDescent="0.3">
      <c r="A179" s="192"/>
      <c r="B179" s="13" t="s">
        <v>129</v>
      </c>
      <c r="C179" s="7" t="s">
        <v>130</v>
      </c>
      <c r="D179" s="42" t="s">
        <v>33</v>
      </c>
      <c r="E179" s="30"/>
      <c r="F179" s="30"/>
      <c r="G179" s="30"/>
      <c r="H179" s="30"/>
      <c r="I179" s="30"/>
      <c r="J179" s="30"/>
      <c r="K179" s="30"/>
      <c r="L179" s="30"/>
      <c r="M179" s="44" t="str">
        <f t="shared" si="2"/>
        <v>AC</v>
      </c>
    </row>
    <row r="180" spans="1:13" ht="14.4" x14ac:dyDescent="0.3">
      <c r="A180" s="192"/>
      <c r="B180" s="13" t="s">
        <v>129</v>
      </c>
      <c r="C180" s="7" t="s">
        <v>130</v>
      </c>
      <c r="D180" s="42" t="s">
        <v>35</v>
      </c>
      <c r="E180" s="30"/>
      <c r="F180" s="30"/>
      <c r="G180" s="30"/>
      <c r="H180" s="30"/>
      <c r="I180" s="30"/>
      <c r="J180" s="30"/>
      <c r="K180" s="30"/>
      <c r="L180" s="30"/>
      <c r="M180" s="44" t="str">
        <f t="shared" si="2"/>
        <v>AC</v>
      </c>
    </row>
    <row r="181" spans="1:13" ht="14.4" x14ac:dyDescent="0.3">
      <c r="A181" s="192"/>
      <c r="B181" s="13" t="s">
        <v>129</v>
      </c>
      <c r="C181" s="7" t="s">
        <v>130</v>
      </c>
      <c r="D181" s="42" t="s">
        <v>64</v>
      </c>
      <c r="E181" s="30"/>
      <c r="F181" s="30"/>
      <c r="G181" s="30"/>
      <c r="H181" s="30"/>
      <c r="I181" s="30"/>
      <c r="J181" s="30"/>
      <c r="K181" s="30"/>
      <c r="L181" s="30"/>
      <c r="M181" s="44" t="str">
        <f t="shared" si="2"/>
        <v>AC</v>
      </c>
    </row>
    <row r="182" spans="1:13" ht="14.4" x14ac:dyDescent="0.3">
      <c r="A182" s="192"/>
      <c r="B182" s="14" t="s">
        <v>131</v>
      </c>
      <c r="C182" s="6" t="s">
        <v>132</v>
      </c>
      <c r="D182" s="45" t="s">
        <v>31</v>
      </c>
      <c r="E182" s="10"/>
      <c r="F182" s="10"/>
      <c r="G182" s="10"/>
      <c r="H182" s="30"/>
      <c r="I182" s="30"/>
      <c r="J182" s="30"/>
      <c r="K182" s="30"/>
      <c r="L182" s="30"/>
      <c r="M182" s="44" t="str">
        <f t="shared" si="2"/>
        <v>AC</v>
      </c>
    </row>
    <row r="183" spans="1:13" ht="14.4" x14ac:dyDescent="0.3">
      <c r="A183" s="192"/>
      <c r="B183" s="14" t="s">
        <v>131</v>
      </c>
      <c r="C183" s="6" t="s">
        <v>132</v>
      </c>
      <c r="D183" s="45" t="s">
        <v>32</v>
      </c>
      <c r="E183" s="30"/>
      <c r="F183" s="30"/>
      <c r="G183" s="30"/>
      <c r="H183" s="30"/>
      <c r="I183" s="30"/>
      <c r="J183" s="30"/>
      <c r="K183" s="30"/>
      <c r="L183" s="30"/>
      <c r="M183" s="44" t="str">
        <f t="shared" si="2"/>
        <v>AC</v>
      </c>
    </row>
    <row r="184" spans="1:13" ht="14.4" x14ac:dyDescent="0.3">
      <c r="A184" s="192"/>
      <c r="B184" s="14" t="s">
        <v>131</v>
      </c>
      <c r="C184" s="6" t="s">
        <v>132</v>
      </c>
      <c r="D184" s="45" t="s">
        <v>33</v>
      </c>
      <c r="E184" s="30"/>
      <c r="F184" s="30"/>
      <c r="G184" s="30"/>
      <c r="H184" s="30"/>
      <c r="I184" s="30"/>
      <c r="J184" s="30"/>
      <c r="K184" s="30"/>
      <c r="L184" s="30"/>
      <c r="M184" s="44" t="str">
        <f t="shared" si="2"/>
        <v>AC</v>
      </c>
    </row>
    <row r="185" spans="1:13" ht="14.4" x14ac:dyDescent="0.3">
      <c r="A185" s="192"/>
      <c r="B185" s="14" t="s">
        <v>131</v>
      </c>
      <c r="C185" s="6" t="s">
        <v>132</v>
      </c>
      <c r="D185" s="42" t="s">
        <v>35</v>
      </c>
      <c r="E185" s="30"/>
      <c r="F185" s="30"/>
      <c r="G185" s="30"/>
      <c r="H185" s="30"/>
      <c r="I185" s="30"/>
      <c r="J185" s="30"/>
      <c r="K185" s="30"/>
      <c r="L185" s="30"/>
      <c r="M185" s="44" t="str">
        <f t="shared" si="2"/>
        <v>AC</v>
      </c>
    </row>
    <row r="186" spans="1:13" ht="14.4" x14ac:dyDescent="0.3">
      <c r="A186" s="192"/>
      <c r="B186" s="14" t="s">
        <v>131</v>
      </c>
      <c r="C186" s="6" t="s">
        <v>132</v>
      </c>
      <c r="D186" s="45" t="s">
        <v>64</v>
      </c>
      <c r="E186" s="30"/>
      <c r="F186" s="30"/>
      <c r="G186" s="30"/>
      <c r="H186" s="30"/>
      <c r="I186" s="30"/>
      <c r="J186" s="30"/>
      <c r="K186" s="30"/>
      <c r="L186" s="30"/>
      <c r="M186" s="44" t="str">
        <f t="shared" si="2"/>
        <v>AC</v>
      </c>
    </row>
    <row r="187" spans="1:13" ht="14.4" x14ac:dyDescent="0.3">
      <c r="A187" s="192"/>
      <c r="B187" s="13" t="s">
        <v>133</v>
      </c>
      <c r="C187" s="7" t="s">
        <v>134</v>
      </c>
      <c r="D187" s="42" t="s">
        <v>31</v>
      </c>
      <c r="E187" s="30"/>
      <c r="F187" s="30"/>
      <c r="G187" s="30"/>
      <c r="H187" s="30"/>
      <c r="I187" s="30"/>
      <c r="J187" s="30"/>
      <c r="K187" s="30"/>
      <c r="L187" s="30"/>
      <c r="M187" s="44" t="str">
        <f t="shared" si="2"/>
        <v>AC</v>
      </c>
    </row>
    <row r="188" spans="1:13" ht="14.4" x14ac:dyDescent="0.3">
      <c r="A188" s="192"/>
      <c r="B188" s="13" t="s">
        <v>133</v>
      </c>
      <c r="C188" s="7" t="s">
        <v>134</v>
      </c>
      <c r="D188" s="42" t="s">
        <v>32</v>
      </c>
      <c r="E188" s="30"/>
      <c r="F188" s="30"/>
      <c r="G188" s="30"/>
      <c r="H188" s="30"/>
      <c r="I188" s="30"/>
      <c r="J188" s="30"/>
      <c r="K188" s="30"/>
      <c r="L188" s="30"/>
      <c r="M188" s="44" t="str">
        <f t="shared" si="2"/>
        <v>AC</v>
      </c>
    </row>
    <row r="189" spans="1:13" ht="14.4" x14ac:dyDescent="0.3">
      <c r="A189" s="192"/>
      <c r="B189" s="13" t="s">
        <v>133</v>
      </c>
      <c r="C189" s="7" t="s">
        <v>134</v>
      </c>
      <c r="D189" s="42" t="s">
        <v>33</v>
      </c>
      <c r="E189" s="30"/>
      <c r="F189" s="30"/>
      <c r="G189" s="30"/>
      <c r="H189" s="30"/>
      <c r="I189" s="30"/>
      <c r="J189" s="30"/>
      <c r="K189" s="30"/>
      <c r="L189" s="30"/>
      <c r="M189" s="44" t="str">
        <f t="shared" si="2"/>
        <v>AC</v>
      </c>
    </row>
    <row r="190" spans="1:13" ht="14.4" x14ac:dyDescent="0.3">
      <c r="A190" s="192"/>
      <c r="B190" s="13" t="s">
        <v>133</v>
      </c>
      <c r="C190" s="7" t="s">
        <v>134</v>
      </c>
      <c r="D190" s="42" t="s">
        <v>35</v>
      </c>
      <c r="E190" s="30"/>
      <c r="F190" s="30"/>
      <c r="G190" s="30"/>
      <c r="H190" s="30"/>
      <c r="I190" s="30"/>
      <c r="J190" s="30"/>
      <c r="K190" s="30"/>
      <c r="L190" s="30"/>
      <c r="M190" s="44" t="str">
        <f t="shared" si="2"/>
        <v>AC</v>
      </c>
    </row>
    <row r="191" spans="1:13" ht="14.4" x14ac:dyDescent="0.3">
      <c r="A191" s="192"/>
      <c r="B191" s="13" t="s">
        <v>133</v>
      </c>
      <c r="C191" s="7" t="s">
        <v>134</v>
      </c>
      <c r="D191" s="42" t="s">
        <v>64</v>
      </c>
      <c r="E191" s="30"/>
      <c r="F191" s="30"/>
      <c r="G191" s="30"/>
      <c r="H191" s="30"/>
      <c r="I191" s="30"/>
      <c r="J191" s="30"/>
      <c r="K191" s="30"/>
      <c r="L191" s="30"/>
      <c r="M191" s="44" t="str">
        <f t="shared" si="2"/>
        <v>AC</v>
      </c>
    </row>
    <row r="192" spans="1:13" ht="14.4" x14ac:dyDescent="0.3">
      <c r="A192" s="192"/>
      <c r="B192" s="13" t="s">
        <v>135</v>
      </c>
      <c r="C192" s="7" t="s">
        <v>136</v>
      </c>
      <c r="D192" s="42" t="s">
        <v>31</v>
      </c>
      <c r="E192" s="30"/>
      <c r="F192" s="30"/>
      <c r="G192" s="30"/>
      <c r="H192" s="30"/>
      <c r="I192" s="30"/>
      <c r="J192" s="30"/>
      <c r="K192" s="30"/>
      <c r="L192" s="30"/>
      <c r="M192" s="44" t="str">
        <f t="shared" si="2"/>
        <v>AC</v>
      </c>
    </row>
    <row r="193" spans="1:13" ht="14.4" x14ac:dyDescent="0.3">
      <c r="A193" s="192"/>
      <c r="B193" s="13" t="s">
        <v>135</v>
      </c>
      <c r="C193" s="7" t="s">
        <v>136</v>
      </c>
      <c r="D193" s="42" t="s">
        <v>32</v>
      </c>
      <c r="E193" s="30"/>
      <c r="F193" s="30"/>
      <c r="G193" s="30"/>
      <c r="H193" s="30"/>
      <c r="I193" s="30"/>
      <c r="J193" s="30"/>
      <c r="K193" s="30"/>
      <c r="L193" s="30"/>
      <c r="M193" s="44" t="str">
        <f t="shared" si="2"/>
        <v>AC</v>
      </c>
    </row>
    <row r="194" spans="1:13" ht="14.4" x14ac:dyDescent="0.3">
      <c r="A194" s="192"/>
      <c r="B194" s="13" t="s">
        <v>135</v>
      </c>
      <c r="C194" s="7" t="s">
        <v>136</v>
      </c>
      <c r="D194" s="42" t="s">
        <v>33</v>
      </c>
      <c r="E194" s="30"/>
      <c r="F194" s="30"/>
      <c r="G194" s="30"/>
      <c r="H194" s="30"/>
      <c r="I194" s="30"/>
      <c r="J194" s="30"/>
      <c r="K194" s="30"/>
      <c r="L194" s="30"/>
      <c r="M194" s="44" t="str">
        <f t="shared" si="2"/>
        <v>AC</v>
      </c>
    </row>
    <row r="195" spans="1:13" ht="14.4" x14ac:dyDescent="0.3">
      <c r="A195" s="192"/>
      <c r="B195" s="13" t="s">
        <v>135</v>
      </c>
      <c r="C195" s="7" t="s">
        <v>136</v>
      </c>
      <c r="D195" s="42" t="s">
        <v>35</v>
      </c>
      <c r="E195" s="30"/>
      <c r="F195" s="30"/>
      <c r="G195" s="30"/>
      <c r="H195" s="30"/>
      <c r="I195" s="30"/>
      <c r="J195" s="30"/>
      <c r="K195" s="30"/>
      <c r="L195" s="30"/>
      <c r="M195" s="44" t="str">
        <f t="shared" si="2"/>
        <v>AC</v>
      </c>
    </row>
    <row r="196" spans="1:13" ht="14.4" x14ac:dyDescent="0.3">
      <c r="A196" s="192"/>
      <c r="B196" s="13" t="s">
        <v>135</v>
      </c>
      <c r="C196" s="7" t="s">
        <v>136</v>
      </c>
      <c r="D196" s="42" t="s">
        <v>64</v>
      </c>
      <c r="E196" s="30"/>
      <c r="F196" s="30"/>
      <c r="G196" s="30"/>
      <c r="H196" s="30"/>
      <c r="I196" s="30"/>
      <c r="J196" s="30"/>
      <c r="K196" s="30"/>
      <c r="L196" s="30"/>
      <c r="M196" s="44" t="str">
        <f t="shared" si="2"/>
        <v>AC</v>
      </c>
    </row>
    <row r="197" spans="1:13" ht="14.4" x14ac:dyDescent="0.3">
      <c r="A197" s="192"/>
      <c r="B197" s="13" t="s">
        <v>137</v>
      </c>
      <c r="C197" s="7" t="s">
        <v>138</v>
      </c>
      <c r="D197" s="42" t="s">
        <v>31</v>
      </c>
      <c r="E197" s="30"/>
      <c r="F197" s="30"/>
      <c r="G197" s="30"/>
      <c r="H197" s="30"/>
      <c r="I197" s="30"/>
      <c r="J197" s="30"/>
      <c r="K197" s="30"/>
      <c r="L197" s="30"/>
      <c r="M197" s="44" t="str">
        <f t="shared" si="2"/>
        <v>AC</v>
      </c>
    </row>
    <row r="198" spans="1:13" ht="14.4" x14ac:dyDescent="0.3">
      <c r="A198" s="192"/>
      <c r="B198" s="13" t="s">
        <v>137</v>
      </c>
      <c r="C198" s="7" t="s">
        <v>138</v>
      </c>
      <c r="D198" s="42" t="s">
        <v>32</v>
      </c>
      <c r="E198" s="30"/>
      <c r="F198" s="30"/>
      <c r="G198" s="30"/>
      <c r="H198" s="30"/>
      <c r="I198" s="30"/>
      <c r="J198" s="30"/>
      <c r="K198" s="30"/>
      <c r="L198" s="30"/>
      <c r="M198" s="44" t="str">
        <f t="shared" si="2"/>
        <v>AC</v>
      </c>
    </row>
    <row r="199" spans="1:13" ht="14.4" x14ac:dyDescent="0.3">
      <c r="A199" s="192"/>
      <c r="B199" s="13" t="s">
        <v>137</v>
      </c>
      <c r="C199" s="7" t="s">
        <v>138</v>
      </c>
      <c r="D199" s="42" t="s">
        <v>33</v>
      </c>
      <c r="E199" s="30"/>
      <c r="F199" s="30"/>
      <c r="G199" s="30"/>
      <c r="H199" s="30"/>
      <c r="I199" s="30"/>
      <c r="J199" s="30"/>
      <c r="K199" s="30"/>
      <c r="L199" s="30"/>
      <c r="M199" s="44" t="str">
        <f t="shared" si="2"/>
        <v>AC</v>
      </c>
    </row>
    <row r="200" spans="1:13" ht="14.4" x14ac:dyDescent="0.3">
      <c r="A200" s="192"/>
      <c r="B200" s="13" t="s">
        <v>137</v>
      </c>
      <c r="C200" s="7" t="s">
        <v>138</v>
      </c>
      <c r="D200" s="42" t="s">
        <v>35</v>
      </c>
      <c r="E200" s="30"/>
      <c r="F200" s="30"/>
      <c r="G200" s="30"/>
      <c r="H200" s="30"/>
      <c r="I200" s="30"/>
      <c r="J200" s="30"/>
      <c r="K200" s="30"/>
      <c r="L200" s="30"/>
      <c r="M200" s="44" t="str">
        <f t="shared" si="2"/>
        <v>AC</v>
      </c>
    </row>
    <row r="201" spans="1:13" ht="14.4" x14ac:dyDescent="0.3">
      <c r="A201" s="192"/>
      <c r="B201" s="13" t="s">
        <v>137</v>
      </c>
      <c r="C201" s="7" t="s">
        <v>138</v>
      </c>
      <c r="D201" s="42" t="s">
        <v>64</v>
      </c>
      <c r="E201" s="30"/>
      <c r="F201" s="30"/>
      <c r="G201" s="30"/>
      <c r="H201" s="30"/>
      <c r="I201" s="30"/>
      <c r="J201" s="30"/>
      <c r="K201" s="30"/>
      <c r="L201" s="30"/>
      <c r="M201" s="44" t="str">
        <f t="shared" si="2"/>
        <v>AC</v>
      </c>
    </row>
    <row r="202" spans="1:13" ht="14.4" x14ac:dyDescent="0.3">
      <c r="A202" s="192"/>
      <c r="B202" s="13" t="s">
        <v>139</v>
      </c>
      <c r="C202" s="7" t="s">
        <v>140</v>
      </c>
      <c r="D202" s="42" t="s">
        <v>31</v>
      </c>
      <c r="E202" s="30"/>
      <c r="F202" s="30"/>
      <c r="G202" s="30"/>
      <c r="H202" s="30"/>
      <c r="I202" s="30"/>
      <c r="J202" s="30"/>
      <c r="K202" s="30"/>
      <c r="L202" s="30"/>
      <c r="M202" s="44" t="str">
        <f t="shared" si="2"/>
        <v>AC</v>
      </c>
    </row>
    <row r="203" spans="1:13" ht="14.4" x14ac:dyDescent="0.3">
      <c r="A203" s="192"/>
      <c r="B203" s="13" t="s">
        <v>139</v>
      </c>
      <c r="C203" s="7" t="s">
        <v>140</v>
      </c>
      <c r="D203" s="42" t="s">
        <v>32</v>
      </c>
      <c r="E203" s="30"/>
      <c r="F203" s="30"/>
      <c r="G203" s="30"/>
      <c r="H203" s="30"/>
      <c r="I203" s="30"/>
      <c r="J203" s="30"/>
      <c r="K203" s="30"/>
      <c r="L203" s="30"/>
      <c r="M203" s="44" t="str">
        <f t="shared" si="2"/>
        <v>AC</v>
      </c>
    </row>
    <row r="204" spans="1:13" ht="14.4" x14ac:dyDescent="0.3">
      <c r="A204" s="192"/>
      <c r="B204" s="13" t="s">
        <v>139</v>
      </c>
      <c r="C204" s="7" t="s">
        <v>140</v>
      </c>
      <c r="D204" s="42" t="s">
        <v>33</v>
      </c>
      <c r="E204" s="30"/>
      <c r="F204" s="30"/>
      <c r="G204" s="30"/>
      <c r="H204" s="30"/>
      <c r="I204" s="30"/>
      <c r="J204" s="30"/>
      <c r="K204" s="30"/>
      <c r="L204" s="30"/>
      <c r="M204" s="44" t="str">
        <f t="shared" si="2"/>
        <v>AC</v>
      </c>
    </row>
    <row r="205" spans="1:13" ht="14.4" x14ac:dyDescent="0.3">
      <c r="A205" s="192"/>
      <c r="B205" s="13" t="s">
        <v>139</v>
      </c>
      <c r="C205" s="7" t="s">
        <v>140</v>
      </c>
      <c r="D205" s="42" t="s">
        <v>35</v>
      </c>
      <c r="E205" s="30"/>
      <c r="F205" s="30"/>
      <c r="G205" s="30"/>
      <c r="H205" s="30"/>
      <c r="I205" s="30"/>
      <c r="J205" s="30"/>
      <c r="K205" s="30"/>
      <c r="L205" s="30"/>
      <c r="M205" s="44" t="str">
        <f t="shared" ref="M205:M268" si="3">LEFT(B205,2)</f>
        <v>AC</v>
      </c>
    </row>
    <row r="206" spans="1:13" ht="14.4" x14ac:dyDescent="0.3">
      <c r="A206" s="192"/>
      <c r="B206" s="13" t="s">
        <v>139</v>
      </c>
      <c r="C206" s="7" t="s">
        <v>140</v>
      </c>
      <c r="D206" s="42" t="s">
        <v>64</v>
      </c>
      <c r="E206" s="30"/>
      <c r="F206" s="30"/>
      <c r="G206" s="30"/>
      <c r="H206" s="30"/>
      <c r="I206" s="30"/>
      <c r="J206" s="30"/>
      <c r="K206" s="30"/>
      <c r="L206" s="30"/>
      <c r="M206" s="44" t="str">
        <f t="shared" si="3"/>
        <v>AC</v>
      </c>
    </row>
    <row r="207" spans="1:13" ht="14.4" x14ac:dyDescent="0.3">
      <c r="A207" s="192"/>
      <c r="B207" s="13" t="s">
        <v>141</v>
      </c>
      <c r="C207" s="7" t="s">
        <v>142</v>
      </c>
      <c r="D207" s="42" t="s">
        <v>31</v>
      </c>
      <c r="E207" s="30"/>
      <c r="F207" s="30"/>
      <c r="G207" s="30"/>
      <c r="H207" s="30"/>
      <c r="I207" s="30"/>
      <c r="J207" s="30"/>
      <c r="K207" s="30"/>
      <c r="L207" s="30"/>
      <c r="M207" s="44" t="str">
        <f t="shared" si="3"/>
        <v>AC</v>
      </c>
    </row>
    <row r="208" spans="1:13" ht="14.4" x14ac:dyDescent="0.3">
      <c r="A208" s="192"/>
      <c r="B208" s="13" t="s">
        <v>141</v>
      </c>
      <c r="C208" s="7" t="s">
        <v>142</v>
      </c>
      <c r="D208" s="42" t="s">
        <v>32</v>
      </c>
      <c r="E208" s="30"/>
      <c r="F208" s="30"/>
      <c r="G208" s="30"/>
      <c r="H208" s="30"/>
      <c r="I208" s="30"/>
      <c r="J208" s="30"/>
      <c r="K208" s="30"/>
      <c r="L208" s="30"/>
      <c r="M208" s="44" t="str">
        <f t="shared" si="3"/>
        <v>AC</v>
      </c>
    </row>
    <row r="209" spans="1:13" ht="14.4" x14ac:dyDescent="0.3">
      <c r="A209" s="192"/>
      <c r="B209" s="13" t="s">
        <v>141</v>
      </c>
      <c r="C209" s="7" t="s">
        <v>142</v>
      </c>
      <c r="D209" s="42" t="s">
        <v>33</v>
      </c>
      <c r="E209" s="30"/>
      <c r="F209" s="30"/>
      <c r="G209" s="30"/>
      <c r="H209" s="30"/>
      <c r="I209" s="30"/>
      <c r="J209" s="30"/>
      <c r="K209" s="30"/>
      <c r="L209" s="30"/>
      <c r="M209" s="44" t="str">
        <f t="shared" si="3"/>
        <v>AC</v>
      </c>
    </row>
    <row r="210" spans="1:13" ht="14.4" x14ac:dyDescent="0.3">
      <c r="A210" s="192"/>
      <c r="B210" s="13" t="s">
        <v>141</v>
      </c>
      <c r="C210" s="7" t="s">
        <v>142</v>
      </c>
      <c r="D210" s="42" t="s">
        <v>35</v>
      </c>
      <c r="E210" s="30"/>
      <c r="F210" s="30"/>
      <c r="G210" s="30"/>
      <c r="H210" s="30"/>
      <c r="I210" s="30"/>
      <c r="J210" s="30"/>
      <c r="K210" s="30"/>
      <c r="L210" s="30"/>
      <c r="M210" s="44" t="str">
        <f t="shared" si="3"/>
        <v>AC</v>
      </c>
    </row>
    <row r="211" spans="1:13" ht="14.4" x14ac:dyDescent="0.3">
      <c r="A211" s="192"/>
      <c r="B211" s="13" t="s">
        <v>141</v>
      </c>
      <c r="C211" s="7" t="s">
        <v>142</v>
      </c>
      <c r="D211" s="42" t="s">
        <v>64</v>
      </c>
      <c r="E211" s="30"/>
      <c r="F211" s="30"/>
      <c r="G211" s="30"/>
      <c r="H211" s="30"/>
      <c r="I211" s="30"/>
      <c r="J211" s="30"/>
      <c r="K211" s="30"/>
      <c r="L211" s="30"/>
      <c r="M211" s="44" t="str">
        <f t="shared" si="3"/>
        <v>AC</v>
      </c>
    </row>
    <row r="212" spans="1:13" ht="14.4" x14ac:dyDescent="0.3">
      <c r="A212" s="192"/>
      <c r="B212" s="13" t="s">
        <v>143</v>
      </c>
      <c r="C212" s="7" t="s">
        <v>144</v>
      </c>
      <c r="D212" s="42" t="s">
        <v>31</v>
      </c>
      <c r="E212" s="30"/>
      <c r="F212" s="30"/>
      <c r="G212" s="30"/>
      <c r="H212" s="30"/>
      <c r="I212" s="30"/>
      <c r="J212" s="30"/>
      <c r="K212" s="30"/>
      <c r="L212" s="30"/>
      <c r="M212" s="44" t="str">
        <f t="shared" si="3"/>
        <v>AC</v>
      </c>
    </row>
    <row r="213" spans="1:13" ht="14.4" x14ac:dyDescent="0.3">
      <c r="A213" s="192"/>
      <c r="B213" s="13" t="s">
        <v>143</v>
      </c>
      <c r="C213" s="7" t="s">
        <v>144</v>
      </c>
      <c r="D213" s="42" t="s">
        <v>32</v>
      </c>
      <c r="E213" s="30"/>
      <c r="F213" s="30"/>
      <c r="G213" s="30"/>
      <c r="H213" s="30"/>
      <c r="I213" s="30"/>
      <c r="J213" s="30"/>
      <c r="K213" s="30"/>
      <c r="L213" s="30"/>
      <c r="M213" s="44" t="str">
        <f t="shared" si="3"/>
        <v>AC</v>
      </c>
    </row>
    <row r="214" spans="1:13" ht="14.4" x14ac:dyDescent="0.3">
      <c r="A214" s="192"/>
      <c r="B214" s="13" t="s">
        <v>143</v>
      </c>
      <c r="C214" s="7" t="s">
        <v>144</v>
      </c>
      <c r="D214" s="42" t="s">
        <v>33</v>
      </c>
      <c r="E214" s="30"/>
      <c r="F214" s="30"/>
      <c r="G214" s="30"/>
      <c r="H214" s="30"/>
      <c r="I214" s="30"/>
      <c r="J214" s="30"/>
      <c r="K214" s="30"/>
      <c r="L214" s="30"/>
      <c r="M214" s="44" t="str">
        <f t="shared" si="3"/>
        <v>AC</v>
      </c>
    </row>
    <row r="215" spans="1:13" ht="14.4" x14ac:dyDescent="0.3">
      <c r="A215" s="192"/>
      <c r="B215" s="13" t="s">
        <v>143</v>
      </c>
      <c r="C215" s="7" t="s">
        <v>144</v>
      </c>
      <c r="D215" s="42" t="s">
        <v>35</v>
      </c>
      <c r="E215" s="30"/>
      <c r="F215" s="30"/>
      <c r="G215" s="30"/>
      <c r="H215" s="30"/>
      <c r="I215" s="30"/>
      <c r="J215" s="30"/>
      <c r="K215" s="30"/>
      <c r="L215" s="30"/>
      <c r="M215" s="44" t="str">
        <f t="shared" si="3"/>
        <v>AC</v>
      </c>
    </row>
    <row r="216" spans="1:13" ht="14.4" x14ac:dyDescent="0.3">
      <c r="A216" s="192"/>
      <c r="B216" s="13" t="s">
        <v>143</v>
      </c>
      <c r="C216" s="7" t="s">
        <v>144</v>
      </c>
      <c r="D216" s="42" t="s">
        <v>64</v>
      </c>
      <c r="E216" s="30"/>
      <c r="F216" s="30"/>
      <c r="G216" s="30"/>
      <c r="H216" s="30"/>
      <c r="I216" s="30"/>
      <c r="J216" s="30"/>
      <c r="K216" s="30"/>
      <c r="L216" s="30"/>
      <c r="M216" s="44" t="str">
        <f t="shared" si="3"/>
        <v>AC</v>
      </c>
    </row>
    <row r="217" spans="1:13" ht="14.4" x14ac:dyDescent="0.3">
      <c r="A217" s="192"/>
      <c r="B217" s="13" t="s">
        <v>145</v>
      </c>
      <c r="C217" s="7" t="s">
        <v>146</v>
      </c>
      <c r="D217" s="42" t="s">
        <v>31</v>
      </c>
      <c r="E217" s="30"/>
      <c r="F217" s="30"/>
      <c r="G217" s="30"/>
      <c r="H217" s="30"/>
      <c r="I217" s="30"/>
      <c r="J217" s="30"/>
      <c r="K217" s="30"/>
      <c r="L217" s="30"/>
      <c r="M217" s="44" t="str">
        <f t="shared" si="3"/>
        <v>AC</v>
      </c>
    </row>
    <row r="218" spans="1:13" ht="14.4" x14ac:dyDescent="0.3">
      <c r="A218" s="192"/>
      <c r="B218" s="13" t="s">
        <v>145</v>
      </c>
      <c r="C218" s="7" t="s">
        <v>146</v>
      </c>
      <c r="D218" s="42" t="s">
        <v>32</v>
      </c>
      <c r="E218" s="30"/>
      <c r="F218" s="30"/>
      <c r="G218" s="30"/>
      <c r="H218" s="30"/>
      <c r="I218" s="30"/>
      <c r="J218" s="30"/>
      <c r="K218" s="30"/>
      <c r="L218" s="30"/>
      <c r="M218" s="44" t="str">
        <f t="shared" si="3"/>
        <v>AC</v>
      </c>
    </row>
    <row r="219" spans="1:13" ht="14.4" x14ac:dyDescent="0.3">
      <c r="A219" s="192"/>
      <c r="B219" s="13" t="s">
        <v>145</v>
      </c>
      <c r="C219" s="7" t="s">
        <v>146</v>
      </c>
      <c r="D219" s="42" t="s">
        <v>33</v>
      </c>
      <c r="E219" s="30"/>
      <c r="F219" s="30"/>
      <c r="G219" s="30"/>
      <c r="H219" s="30"/>
      <c r="I219" s="30"/>
      <c r="J219" s="30"/>
      <c r="K219" s="30"/>
      <c r="L219" s="30"/>
      <c r="M219" s="44" t="str">
        <f t="shared" si="3"/>
        <v>AC</v>
      </c>
    </row>
    <row r="220" spans="1:13" ht="14.4" x14ac:dyDescent="0.3">
      <c r="A220" s="192"/>
      <c r="B220" s="13" t="s">
        <v>145</v>
      </c>
      <c r="C220" s="7" t="s">
        <v>146</v>
      </c>
      <c r="D220" s="42" t="s">
        <v>35</v>
      </c>
      <c r="E220" s="30"/>
      <c r="F220" s="30"/>
      <c r="G220" s="30"/>
      <c r="H220" s="30"/>
      <c r="I220" s="30"/>
      <c r="J220" s="30"/>
      <c r="K220" s="30"/>
      <c r="L220" s="30"/>
      <c r="M220" s="44" t="str">
        <f t="shared" si="3"/>
        <v>AC</v>
      </c>
    </row>
    <row r="221" spans="1:13" ht="14.4" x14ac:dyDescent="0.3">
      <c r="A221" s="192"/>
      <c r="B221" s="13" t="s">
        <v>145</v>
      </c>
      <c r="C221" s="7" t="s">
        <v>146</v>
      </c>
      <c r="D221" s="42" t="s">
        <v>64</v>
      </c>
      <c r="E221" s="30"/>
      <c r="F221" s="30"/>
      <c r="G221" s="30"/>
      <c r="H221" s="30"/>
      <c r="I221" s="30"/>
      <c r="J221" s="30"/>
      <c r="K221" s="30"/>
      <c r="L221" s="30"/>
      <c r="M221" s="44" t="str">
        <f t="shared" si="3"/>
        <v>AC</v>
      </c>
    </row>
    <row r="222" spans="1:13" ht="27.6" x14ac:dyDescent="0.3">
      <c r="A222" s="192"/>
      <c r="B222" s="14" t="s">
        <v>147</v>
      </c>
      <c r="C222" s="6" t="s">
        <v>148</v>
      </c>
      <c r="D222" s="45" t="s">
        <v>31</v>
      </c>
      <c r="E222" s="10"/>
      <c r="F222" s="10"/>
      <c r="G222" s="10"/>
      <c r="H222" s="30"/>
      <c r="I222" s="30"/>
      <c r="J222" s="30"/>
      <c r="K222" s="30"/>
      <c r="L222" s="30"/>
      <c r="M222" s="44" t="str">
        <f t="shared" si="3"/>
        <v>AC</v>
      </c>
    </row>
    <row r="223" spans="1:13" ht="27.6" x14ac:dyDescent="0.3">
      <c r="A223" s="192"/>
      <c r="B223" s="14" t="s">
        <v>147</v>
      </c>
      <c r="C223" s="6" t="s">
        <v>148</v>
      </c>
      <c r="D223" s="45" t="s">
        <v>32</v>
      </c>
      <c r="E223" s="30"/>
      <c r="F223" s="30"/>
      <c r="G223" s="30"/>
      <c r="H223" s="30"/>
      <c r="I223" s="30"/>
      <c r="J223" s="30"/>
      <c r="K223" s="30"/>
      <c r="L223" s="30"/>
      <c r="M223" s="44" t="str">
        <f t="shared" si="3"/>
        <v>AC</v>
      </c>
    </row>
    <row r="224" spans="1:13" ht="27.6" x14ac:dyDescent="0.3">
      <c r="A224" s="192"/>
      <c r="B224" s="14" t="s">
        <v>147</v>
      </c>
      <c r="C224" s="6" t="s">
        <v>148</v>
      </c>
      <c r="D224" s="45" t="s">
        <v>33</v>
      </c>
      <c r="E224" s="30"/>
      <c r="F224" s="30"/>
      <c r="G224" s="30"/>
      <c r="H224" s="30"/>
      <c r="I224" s="30"/>
      <c r="J224" s="30"/>
      <c r="K224" s="30"/>
      <c r="L224" s="30"/>
      <c r="M224" s="44" t="str">
        <f t="shared" si="3"/>
        <v>AC</v>
      </c>
    </row>
    <row r="225" spans="1:13" ht="27.6" x14ac:dyDescent="0.3">
      <c r="A225" s="192"/>
      <c r="B225" s="14" t="s">
        <v>147</v>
      </c>
      <c r="C225" s="6" t="s">
        <v>148</v>
      </c>
      <c r="D225" s="42" t="s">
        <v>35</v>
      </c>
      <c r="E225" s="30"/>
      <c r="F225" s="30"/>
      <c r="G225" s="30"/>
      <c r="H225" s="30"/>
      <c r="I225" s="30"/>
      <c r="J225" s="30"/>
      <c r="K225" s="30"/>
      <c r="L225" s="30"/>
      <c r="M225" s="44" t="str">
        <f t="shared" si="3"/>
        <v>AC</v>
      </c>
    </row>
    <row r="226" spans="1:13" ht="27.6" x14ac:dyDescent="0.3">
      <c r="A226" s="192"/>
      <c r="B226" s="14" t="s">
        <v>147</v>
      </c>
      <c r="C226" s="6" t="s">
        <v>148</v>
      </c>
      <c r="D226" s="45" t="s">
        <v>64</v>
      </c>
      <c r="E226" s="30"/>
      <c r="F226" s="30"/>
      <c r="G226" s="30"/>
      <c r="H226" s="30"/>
      <c r="I226" s="30"/>
      <c r="J226" s="30"/>
      <c r="K226" s="30"/>
      <c r="L226" s="30"/>
      <c r="M226" s="44" t="str">
        <f t="shared" si="3"/>
        <v>AC</v>
      </c>
    </row>
    <row r="227" spans="1:13" ht="14.4" x14ac:dyDescent="0.3">
      <c r="A227" s="192"/>
      <c r="B227" s="13" t="s">
        <v>149</v>
      </c>
      <c r="C227" s="7" t="s">
        <v>150</v>
      </c>
      <c r="D227" s="42" t="s">
        <v>31</v>
      </c>
      <c r="E227" s="30"/>
      <c r="F227" s="30"/>
      <c r="G227" s="30"/>
      <c r="H227" s="30"/>
      <c r="I227" s="30"/>
      <c r="J227" s="30"/>
      <c r="K227" s="30"/>
      <c r="L227" s="30"/>
      <c r="M227" s="44" t="str">
        <f t="shared" si="3"/>
        <v>AC</v>
      </c>
    </row>
    <row r="228" spans="1:13" ht="14.4" x14ac:dyDescent="0.3">
      <c r="A228" s="192"/>
      <c r="B228" s="13" t="s">
        <v>149</v>
      </c>
      <c r="C228" s="7" t="s">
        <v>150</v>
      </c>
      <c r="D228" s="42" t="s">
        <v>32</v>
      </c>
      <c r="E228" s="31"/>
      <c r="F228" s="31"/>
      <c r="G228" s="31"/>
      <c r="H228" s="31"/>
      <c r="I228" s="31"/>
      <c r="J228" s="31"/>
      <c r="K228" s="31"/>
      <c r="L228" s="31"/>
      <c r="M228" s="44" t="str">
        <f t="shared" si="3"/>
        <v>AC</v>
      </c>
    </row>
    <row r="229" spans="1:13" ht="14.4" x14ac:dyDescent="0.3">
      <c r="A229" s="192"/>
      <c r="B229" s="13" t="s">
        <v>149</v>
      </c>
      <c r="C229" s="7" t="s">
        <v>150</v>
      </c>
      <c r="D229" s="42" t="s">
        <v>33</v>
      </c>
      <c r="E229" s="31"/>
      <c r="F229" s="31"/>
      <c r="G229" s="31"/>
      <c r="H229" s="31"/>
      <c r="I229" s="31"/>
      <c r="J229" s="31"/>
      <c r="K229" s="31"/>
      <c r="L229" s="31"/>
      <c r="M229" s="44" t="str">
        <f t="shared" si="3"/>
        <v>AC</v>
      </c>
    </row>
    <row r="230" spans="1:13" ht="14.4" x14ac:dyDescent="0.3">
      <c r="A230" s="192"/>
      <c r="B230" s="13" t="s">
        <v>149</v>
      </c>
      <c r="C230" s="7" t="s">
        <v>150</v>
      </c>
      <c r="D230" s="42" t="s">
        <v>35</v>
      </c>
      <c r="E230" s="31"/>
      <c r="F230" s="31"/>
      <c r="G230" s="31"/>
      <c r="H230" s="31"/>
      <c r="I230" s="31"/>
      <c r="J230" s="31"/>
      <c r="K230" s="31"/>
      <c r="L230" s="31"/>
      <c r="M230" s="44" t="str">
        <f t="shared" si="3"/>
        <v>AC</v>
      </c>
    </row>
    <row r="231" spans="1:13" ht="14.4" x14ac:dyDescent="0.3">
      <c r="A231" s="192"/>
      <c r="B231" s="13" t="s">
        <v>149</v>
      </c>
      <c r="C231" s="7" t="s">
        <v>150</v>
      </c>
      <c r="D231" s="42" t="s">
        <v>64</v>
      </c>
      <c r="E231" s="31"/>
      <c r="F231" s="31"/>
      <c r="G231" s="31"/>
      <c r="H231" s="31"/>
      <c r="I231" s="31"/>
      <c r="J231" s="31"/>
      <c r="K231" s="31"/>
      <c r="L231" s="31"/>
      <c r="M231" s="44" t="str">
        <f t="shared" si="3"/>
        <v>AC</v>
      </c>
    </row>
    <row r="232" spans="1:13" ht="14.4" x14ac:dyDescent="0.3">
      <c r="A232" s="192"/>
      <c r="B232" s="13" t="s">
        <v>151</v>
      </c>
      <c r="C232" s="7" t="s">
        <v>152</v>
      </c>
      <c r="D232" s="42" t="s">
        <v>31</v>
      </c>
      <c r="E232" s="31"/>
      <c r="F232" s="31"/>
      <c r="G232" s="31"/>
      <c r="H232" s="31"/>
      <c r="I232" s="31"/>
      <c r="J232" s="31"/>
      <c r="K232" s="31"/>
      <c r="L232" s="31"/>
      <c r="M232" s="44" t="str">
        <f t="shared" si="3"/>
        <v>AC</v>
      </c>
    </row>
    <row r="233" spans="1:13" ht="14.4" x14ac:dyDescent="0.3">
      <c r="A233" s="192"/>
      <c r="B233" s="13" t="s">
        <v>151</v>
      </c>
      <c r="C233" s="7" t="s">
        <v>152</v>
      </c>
      <c r="D233" s="42" t="s">
        <v>32</v>
      </c>
      <c r="E233" s="31"/>
      <c r="F233" s="31"/>
      <c r="G233" s="31"/>
      <c r="H233" s="31"/>
      <c r="I233" s="31"/>
      <c r="J233" s="31"/>
      <c r="K233" s="31"/>
      <c r="L233" s="31"/>
      <c r="M233" s="44" t="str">
        <f t="shared" si="3"/>
        <v>AC</v>
      </c>
    </row>
    <row r="234" spans="1:13" ht="15" thickBot="1" x14ac:dyDescent="0.35">
      <c r="A234" s="192"/>
      <c r="B234" s="13" t="s">
        <v>151</v>
      </c>
      <c r="C234" s="7" t="s">
        <v>152</v>
      </c>
      <c r="D234" s="42" t="s">
        <v>33</v>
      </c>
      <c r="E234" s="31"/>
      <c r="F234" s="31"/>
      <c r="G234" s="31"/>
      <c r="H234" s="31"/>
      <c r="I234" s="31"/>
      <c r="J234" s="31"/>
      <c r="K234" s="31"/>
      <c r="L234" s="31"/>
      <c r="M234" s="44" t="str">
        <f t="shared" si="3"/>
        <v>AC</v>
      </c>
    </row>
    <row r="235" spans="1:13" ht="15" thickBot="1" x14ac:dyDescent="0.35">
      <c r="A235" s="192"/>
      <c r="B235" s="13" t="s">
        <v>151</v>
      </c>
      <c r="C235" s="7" t="s">
        <v>152</v>
      </c>
      <c r="D235" s="42" t="s">
        <v>35</v>
      </c>
      <c r="E235" s="31"/>
      <c r="F235" s="31"/>
      <c r="G235" s="31"/>
      <c r="H235" s="31"/>
      <c r="I235" s="31"/>
      <c r="J235" s="31"/>
      <c r="K235" s="31"/>
      <c r="L235" s="31"/>
      <c r="M235" s="44" t="str">
        <f t="shared" si="3"/>
        <v>AC</v>
      </c>
    </row>
    <row r="236" spans="1:13" ht="15" thickBot="1" x14ac:dyDescent="0.35">
      <c r="A236" s="193"/>
      <c r="B236" s="15" t="s">
        <v>151</v>
      </c>
      <c r="C236" s="11" t="s">
        <v>152</v>
      </c>
      <c r="D236" s="46" t="s">
        <v>64</v>
      </c>
      <c r="E236" s="32"/>
      <c r="F236" s="32"/>
      <c r="G236" s="32"/>
      <c r="H236" s="32"/>
      <c r="I236" s="32"/>
      <c r="J236" s="32"/>
      <c r="K236" s="32"/>
      <c r="L236" s="32"/>
      <c r="M236" s="44" t="str">
        <f t="shared" si="3"/>
        <v>AC</v>
      </c>
    </row>
    <row r="237" spans="1:13" ht="28.8" thickTop="1" thickBot="1" x14ac:dyDescent="0.35">
      <c r="A237" s="186" t="s">
        <v>153</v>
      </c>
      <c r="B237" s="12" t="s">
        <v>154</v>
      </c>
      <c r="C237" s="12" t="s">
        <v>155</v>
      </c>
      <c r="D237" s="47" t="s">
        <v>31</v>
      </c>
      <c r="E237" s="33"/>
      <c r="F237" s="33"/>
      <c r="G237" s="33"/>
      <c r="H237" s="33"/>
      <c r="I237" s="48"/>
      <c r="J237" s="48"/>
      <c r="K237" s="33"/>
      <c r="L237" s="33"/>
      <c r="M237" s="44" t="str">
        <f t="shared" si="3"/>
        <v>AT</v>
      </c>
    </row>
    <row r="238" spans="1:13" ht="28.8" thickTop="1" thickBot="1" x14ac:dyDescent="0.35">
      <c r="A238" s="186"/>
      <c r="B238" s="12" t="s">
        <v>154</v>
      </c>
      <c r="C238" s="12" t="s">
        <v>155</v>
      </c>
      <c r="D238" s="42" t="s">
        <v>32</v>
      </c>
      <c r="E238" s="33"/>
      <c r="F238" s="33"/>
      <c r="G238" s="33"/>
      <c r="H238" s="33"/>
      <c r="I238" s="48"/>
      <c r="J238" s="48"/>
      <c r="K238" s="33"/>
      <c r="L238" s="33"/>
      <c r="M238" s="44" t="str">
        <f t="shared" si="3"/>
        <v>AT</v>
      </c>
    </row>
    <row r="239" spans="1:13" ht="28.2" thickTop="1" x14ac:dyDescent="0.3">
      <c r="A239" s="186"/>
      <c r="B239" s="12" t="s">
        <v>154</v>
      </c>
      <c r="C239" s="12" t="s">
        <v>155</v>
      </c>
      <c r="D239" s="42" t="s">
        <v>33</v>
      </c>
      <c r="E239" s="33"/>
      <c r="F239" s="33"/>
      <c r="G239" s="33"/>
      <c r="H239" s="33"/>
      <c r="I239" s="48"/>
      <c r="J239" s="48"/>
      <c r="K239" s="33"/>
      <c r="L239" s="33"/>
      <c r="M239" s="44" t="str">
        <f t="shared" si="3"/>
        <v>AT</v>
      </c>
    </row>
    <row r="240" spans="1:13" ht="28.2" thickTop="1" x14ac:dyDescent="0.3">
      <c r="A240" s="186"/>
      <c r="B240" s="12" t="s">
        <v>154</v>
      </c>
      <c r="C240" s="12" t="s">
        <v>155</v>
      </c>
      <c r="D240" s="42" t="s">
        <v>35</v>
      </c>
      <c r="E240" s="33"/>
      <c r="F240" s="33"/>
      <c r="G240" s="33"/>
      <c r="H240" s="33"/>
      <c r="I240" s="48"/>
      <c r="J240" s="48"/>
      <c r="K240" s="33"/>
      <c r="L240" s="33"/>
      <c r="M240" s="44" t="str">
        <f t="shared" si="3"/>
        <v>AT</v>
      </c>
    </row>
    <row r="241" spans="1:13" ht="28.8" thickTop="1" thickBot="1" x14ac:dyDescent="0.35">
      <c r="A241" s="194"/>
      <c r="B241" s="12" t="s">
        <v>154</v>
      </c>
      <c r="C241" s="12" t="s">
        <v>155</v>
      </c>
      <c r="D241" s="42" t="s">
        <v>64</v>
      </c>
      <c r="E241" s="33"/>
      <c r="F241" s="33"/>
      <c r="G241" s="33"/>
      <c r="H241" s="33"/>
      <c r="I241" s="48"/>
      <c r="J241" s="48"/>
      <c r="K241" s="33"/>
      <c r="L241" s="33"/>
      <c r="M241" s="44" t="str">
        <f t="shared" si="3"/>
        <v>AT</v>
      </c>
    </row>
    <row r="242" spans="1:13" ht="15.6" thickTop="1" thickBot="1" x14ac:dyDescent="0.35">
      <c r="A242" s="182"/>
      <c r="B242" s="13" t="s">
        <v>156</v>
      </c>
      <c r="C242" s="13" t="s">
        <v>157</v>
      </c>
      <c r="D242" s="42" t="s">
        <v>31</v>
      </c>
      <c r="E242" s="30"/>
      <c r="F242" s="30"/>
      <c r="G242" s="30"/>
      <c r="H242" s="30"/>
      <c r="I242" s="30"/>
      <c r="J242" s="30"/>
      <c r="K242" s="33"/>
      <c r="L242" s="30"/>
      <c r="M242" s="44" t="str">
        <f t="shared" si="3"/>
        <v>AT</v>
      </c>
    </row>
    <row r="243" spans="1:13" ht="15.6" thickTop="1" thickBot="1" x14ac:dyDescent="0.35">
      <c r="A243" s="186"/>
      <c r="B243" s="13" t="s">
        <v>156</v>
      </c>
      <c r="C243" s="13" t="s">
        <v>157</v>
      </c>
      <c r="D243" s="42" t="s">
        <v>32</v>
      </c>
      <c r="E243" s="30"/>
      <c r="F243" s="30"/>
      <c r="G243" s="30"/>
      <c r="H243" s="30"/>
      <c r="I243" s="30"/>
      <c r="J243" s="30"/>
      <c r="K243" s="33"/>
      <c r="L243" s="30"/>
      <c r="M243" s="44" t="str">
        <f t="shared" si="3"/>
        <v>AT</v>
      </c>
    </row>
    <row r="244" spans="1:13" ht="15" thickTop="1" x14ac:dyDescent="0.3">
      <c r="A244" s="186"/>
      <c r="B244" s="13" t="s">
        <v>156</v>
      </c>
      <c r="C244" s="13" t="s">
        <v>157</v>
      </c>
      <c r="D244" s="42" t="s">
        <v>33</v>
      </c>
      <c r="E244" s="30"/>
      <c r="F244" s="30"/>
      <c r="G244" s="30"/>
      <c r="H244" s="30"/>
      <c r="I244" s="30"/>
      <c r="J244" s="30"/>
      <c r="K244" s="30"/>
      <c r="L244" s="30"/>
      <c r="M244" s="44" t="str">
        <f t="shared" si="3"/>
        <v>AT</v>
      </c>
    </row>
    <row r="245" spans="1:13" ht="15" thickTop="1" x14ac:dyDescent="0.3">
      <c r="A245" s="186"/>
      <c r="B245" s="13" t="s">
        <v>156</v>
      </c>
      <c r="C245" s="13" t="s">
        <v>157</v>
      </c>
      <c r="D245" s="42" t="s">
        <v>35</v>
      </c>
      <c r="E245" s="30"/>
      <c r="F245" s="30"/>
      <c r="G245" s="30"/>
      <c r="H245" s="30"/>
      <c r="I245" s="30"/>
      <c r="J245" s="30"/>
      <c r="K245" s="30"/>
      <c r="L245" s="30"/>
      <c r="M245" s="44" t="str">
        <f t="shared" si="3"/>
        <v>AT</v>
      </c>
    </row>
    <row r="246" spans="1:13" ht="15.6" thickTop="1" thickBot="1" x14ac:dyDescent="0.35">
      <c r="A246" s="194"/>
      <c r="B246" s="13" t="s">
        <v>156</v>
      </c>
      <c r="C246" s="13" t="s">
        <v>157</v>
      </c>
      <c r="D246" s="42" t="s">
        <v>64</v>
      </c>
      <c r="E246" s="30"/>
      <c r="F246" s="30"/>
      <c r="G246" s="30"/>
      <c r="H246" s="30"/>
      <c r="I246" s="30"/>
      <c r="J246" s="30"/>
      <c r="K246" s="30"/>
      <c r="L246" s="30"/>
      <c r="M246" s="44" t="str">
        <f t="shared" si="3"/>
        <v>AT</v>
      </c>
    </row>
    <row r="247" spans="1:13" ht="15.6" thickTop="1" thickBot="1" x14ac:dyDescent="0.35">
      <c r="A247" s="182"/>
      <c r="B247" s="14" t="s">
        <v>158</v>
      </c>
      <c r="C247" s="14" t="s">
        <v>159</v>
      </c>
      <c r="D247" s="45" t="s">
        <v>31</v>
      </c>
      <c r="E247" s="10"/>
      <c r="F247" s="10"/>
      <c r="G247" s="30"/>
      <c r="H247" s="30"/>
      <c r="I247" s="43"/>
      <c r="J247" s="43"/>
      <c r="K247" s="30"/>
      <c r="L247" s="30"/>
      <c r="M247" s="44" t="str">
        <f t="shared" si="3"/>
        <v>AT</v>
      </c>
    </row>
    <row r="248" spans="1:13" ht="15.6" thickTop="1" thickBot="1" x14ac:dyDescent="0.35">
      <c r="A248" s="186"/>
      <c r="B248" s="14" t="s">
        <v>158</v>
      </c>
      <c r="C248" s="14" t="s">
        <v>159</v>
      </c>
      <c r="D248" s="45" t="s">
        <v>32</v>
      </c>
      <c r="E248" s="10"/>
      <c r="F248" s="10"/>
      <c r="G248" s="30"/>
      <c r="H248" s="30"/>
      <c r="I248" s="43"/>
      <c r="J248" s="43"/>
      <c r="K248" s="30"/>
      <c r="L248" s="30"/>
      <c r="M248" s="44" t="str">
        <f t="shared" si="3"/>
        <v>AT</v>
      </c>
    </row>
    <row r="249" spans="1:13" ht="15" thickTop="1" x14ac:dyDescent="0.3">
      <c r="A249" s="186"/>
      <c r="B249" s="14" t="s">
        <v>158</v>
      </c>
      <c r="C249" s="14" t="s">
        <v>159</v>
      </c>
      <c r="D249" s="45" t="s">
        <v>33</v>
      </c>
      <c r="F249" s="30"/>
      <c r="G249" s="30"/>
      <c r="H249" s="30"/>
      <c r="I249" s="43"/>
      <c r="J249" s="43"/>
      <c r="K249" s="30"/>
      <c r="L249" s="30"/>
      <c r="M249" s="44" t="str">
        <f t="shared" si="3"/>
        <v>AT</v>
      </c>
    </row>
    <row r="250" spans="1:13" ht="15" thickTop="1" x14ac:dyDescent="0.3">
      <c r="A250" s="186"/>
      <c r="B250" s="14" t="s">
        <v>158</v>
      </c>
      <c r="C250" s="14" t="s">
        <v>159</v>
      </c>
      <c r="D250" s="45" t="s">
        <v>35</v>
      </c>
      <c r="E250" s="30"/>
      <c r="F250" s="30"/>
      <c r="G250" s="30"/>
      <c r="H250" s="30"/>
      <c r="I250" s="43"/>
      <c r="J250" s="43"/>
      <c r="K250" s="30"/>
      <c r="L250" s="30"/>
      <c r="M250" s="44" t="str">
        <f t="shared" si="3"/>
        <v>AT</v>
      </c>
    </row>
    <row r="251" spans="1:13" ht="15.6" thickTop="1" thickBot="1" x14ac:dyDescent="0.35">
      <c r="A251" s="194"/>
      <c r="B251" s="14" t="s">
        <v>158</v>
      </c>
      <c r="C251" s="14" t="s">
        <v>159</v>
      </c>
      <c r="D251" s="45" t="s">
        <v>64</v>
      </c>
      <c r="E251" s="30"/>
      <c r="F251" s="30"/>
      <c r="G251" s="30"/>
      <c r="H251" s="30"/>
      <c r="I251" s="43"/>
      <c r="J251" s="43"/>
      <c r="K251" s="30"/>
      <c r="L251" s="30"/>
      <c r="M251" s="44" t="str">
        <f t="shared" si="3"/>
        <v>AT</v>
      </c>
    </row>
    <row r="252" spans="1:13" ht="15.6" thickTop="1" thickBot="1" x14ac:dyDescent="0.35">
      <c r="A252" s="182"/>
      <c r="B252" s="13" t="s">
        <v>160</v>
      </c>
      <c r="C252" s="13" t="s">
        <v>161</v>
      </c>
      <c r="D252" s="42" t="s">
        <v>31</v>
      </c>
      <c r="E252" s="30"/>
      <c r="F252" s="30"/>
      <c r="G252" s="30"/>
      <c r="H252" s="30"/>
      <c r="I252" s="30"/>
      <c r="J252" s="30"/>
      <c r="K252" s="30"/>
      <c r="L252" s="30"/>
      <c r="M252" s="44" t="str">
        <f t="shared" si="3"/>
        <v>AT</v>
      </c>
    </row>
    <row r="253" spans="1:13" ht="15.6" thickTop="1" thickBot="1" x14ac:dyDescent="0.35">
      <c r="A253" s="186"/>
      <c r="B253" s="13" t="s">
        <v>160</v>
      </c>
      <c r="C253" s="13" t="s">
        <v>161</v>
      </c>
      <c r="D253" s="42" t="s">
        <v>32</v>
      </c>
      <c r="E253" s="31"/>
      <c r="F253" s="31"/>
      <c r="G253" s="31"/>
      <c r="H253" s="31"/>
      <c r="I253" s="31"/>
      <c r="J253" s="31"/>
      <c r="K253" s="31"/>
      <c r="L253" s="31"/>
      <c r="M253" s="44" t="str">
        <f t="shared" si="3"/>
        <v>AT</v>
      </c>
    </row>
    <row r="254" spans="1:13" ht="15" thickTop="1" x14ac:dyDescent="0.3">
      <c r="A254" s="186"/>
      <c r="B254" s="13" t="s">
        <v>160</v>
      </c>
      <c r="C254" s="13" t="s">
        <v>161</v>
      </c>
      <c r="D254" s="42" t="s">
        <v>33</v>
      </c>
      <c r="E254" s="31"/>
      <c r="F254" s="31"/>
      <c r="G254" s="31"/>
      <c r="H254" s="31"/>
      <c r="I254" s="31"/>
      <c r="J254" s="31"/>
      <c r="K254" s="31"/>
      <c r="L254" s="31"/>
      <c r="M254" s="44" t="str">
        <f t="shared" si="3"/>
        <v>AT</v>
      </c>
    </row>
    <row r="255" spans="1:13" ht="15" thickTop="1" x14ac:dyDescent="0.3">
      <c r="A255" s="186"/>
      <c r="B255" s="13" t="s">
        <v>160</v>
      </c>
      <c r="C255" s="13" t="s">
        <v>161</v>
      </c>
      <c r="D255" s="42" t="s">
        <v>35</v>
      </c>
      <c r="E255" s="31"/>
      <c r="F255" s="31"/>
      <c r="G255" s="31"/>
      <c r="H255" s="31"/>
      <c r="I255" s="31"/>
      <c r="J255" s="31"/>
      <c r="K255" s="31"/>
      <c r="L255" s="31"/>
      <c r="M255" s="44" t="str">
        <f t="shared" si="3"/>
        <v>AT</v>
      </c>
    </row>
    <row r="256" spans="1:13" ht="15.6" thickTop="1" thickBot="1" x14ac:dyDescent="0.35">
      <c r="A256" s="194"/>
      <c r="B256" s="13" t="s">
        <v>160</v>
      </c>
      <c r="C256" s="13" t="s">
        <v>161</v>
      </c>
      <c r="D256" s="42" t="s">
        <v>64</v>
      </c>
      <c r="E256" s="31"/>
      <c r="F256" s="31"/>
      <c r="G256" s="31"/>
      <c r="H256" s="31"/>
      <c r="I256" s="31"/>
      <c r="J256" s="31"/>
      <c r="K256" s="31"/>
      <c r="L256" s="31"/>
      <c r="M256" s="44" t="str">
        <f t="shared" si="3"/>
        <v>AT</v>
      </c>
    </row>
    <row r="257" spans="1:13" ht="15.6" thickTop="1" thickBot="1" x14ac:dyDescent="0.35">
      <c r="A257" s="182"/>
      <c r="B257" s="13" t="s">
        <v>162</v>
      </c>
      <c r="C257" s="13" t="s">
        <v>163</v>
      </c>
      <c r="D257" s="42" t="s">
        <v>31</v>
      </c>
      <c r="E257" s="31"/>
      <c r="F257" s="31"/>
      <c r="G257" s="31"/>
      <c r="H257" s="31"/>
      <c r="I257" s="31"/>
      <c r="J257" s="31"/>
      <c r="K257" s="31"/>
      <c r="L257" s="31"/>
      <c r="M257" s="44" t="str">
        <f t="shared" si="3"/>
        <v>AT</v>
      </c>
    </row>
    <row r="258" spans="1:13" ht="15.6" thickTop="1" thickBot="1" x14ac:dyDescent="0.35">
      <c r="A258" s="186"/>
      <c r="B258" s="13" t="s">
        <v>162</v>
      </c>
      <c r="C258" s="13" t="s">
        <v>163</v>
      </c>
      <c r="D258" s="42" t="s">
        <v>32</v>
      </c>
      <c r="E258" s="31"/>
      <c r="F258" s="31"/>
      <c r="G258" s="31"/>
      <c r="H258" s="31"/>
      <c r="I258" s="31"/>
      <c r="J258" s="31"/>
      <c r="K258" s="31"/>
      <c r="L258" s="31"/>
      <c r="M258" s="44" t="str">
        <f t="shared" si="3"/>
        <v>AT</v>
      </c>
    </row>
    <row r="259" spans="1:13" ht="15.6" thickTop="1" thickBot="1" x14ac:dyDescent="0.35">
      <c r="A259" s="186"/>
      <c r="B259" s="13" t="s">
        <v>162</v>
      </c>
      <c r="C259" s="13" t="s">
        <v>163</v>
      </c>
      <c r="D259" s="42" t="s">
        <v>33</v>
      </c>
      <c r="E259" s="31"/>
      <c r="F259" s="31"/>
      <c r="G259" s="31"/>
      <c r="H259" s="31"/>
      <c r="I259" s="31"/>
      <c r="J259" s="31"/>
      <c r="K259" s="31"/>
      <c r="L259" s="31"/>
      <c r="M259" s="44" t="str">
        <f t="shared" si="3"/>
        <v>AT</v>
      </c>
    </row>
    <row r="260" spans="1:13" ht="15.6" thickTop="1" thickBot="1" x14ac:dyDescent="0.35">
      <c r="A260" s="186"/>
      <c r="B260" s="13" t="s">
        <v>162</v>
      </c>
      <c r="C260" s="13" t="s">
        <v>163</v>
      </c>
      <c r="D260" s="42" t="s">
        <v>35</v>
      </c>
      <c r="E260" s="31"/>
      <c r="F260" s="31"/>
      <c r="G260" s="31"/>
      <c r="H260" s="31"/>
      <c r="I260" s="31"/>
      <c r="J260" s="31"/>
      <c r="K260" s="31"/>
      <c r="L260" s="31"/>
      <c r="M260" s="44" t="str">
        <f t="shared" si="3"/>
        <v>AT</v>
      </c>
    </row>
    <row r="261" spans="1:13" ht="15.6" thickTop="1" thickBot="1" x14ac:dyDescent="0.35">
      <c r="A261" s="194"/>
      <c r="B261" s="15" t="s">
        <v>162</v>
      </c>
      <c r="C261" s="15" t="s">
        <v>163</v>
      </c>
      <c r="D261" s="46" t="s">
        <v>64</v>
      </c>
      <c r="E261" s="32"/>
      <c r="F261" s="32"/>
      <c r="G261" s="32"/>
      <c r="H261" s="32"/>
      <c r="I261" s="32"/>
      <c r="J261" s="32"/>
      <c r="K261" s="32"/>
      <c r="L261" s="32"/>
      <c r="M261" s="44" t="str">
        <f t="shared" si="3"/>
        <v>AT</v>
      </c>
    </row>
    <row r="262" spans="1:13" ht="28.2" thickTop="1" x14ac:dyDescent="0.3">
      <c r="A262" s="186" t="s">
        <v>164</v>
      </c>
      <c r="B262" s="12" t="s">
        <v>165</v>
      </c>
      <c r="C262" s="12" t="s">
        <v>166</v>
      </c>
      <c r="D262" s="47" t="s">
        <v>31</v>
      </c>
      <c r="E262" s="33"/>
      <c r="F262" s="33"/>
      <c r="G262" s="33"/>
      <c r="H262" s="33"/>
      <c r="I262" s="48"/>
      <c r="J262" s="48"/>
      <c r="K262" s="33"/>
      <c r="L262" s="33"/>
      <c r="M262" s="44" t="str">
        <f t="shared" si="3"/>
        <v>AU</v>
      </c>
    </row>
    <row r="263" spans="1:13" ht="27.6" x14ac:dyDescent="0.3">
      <c r="A263" s="182"/>
      <c r="B263" s="12" t="s">
        <v>165</v>
      </c>
      <c r="C263" s="12" t="s">
        <v>166</v>
      </c>
      <c r="D263" s="42" t="s">
        <v>32</v>
      </c>
      <c r="E263" s="33"/>
      <c r="F263" s="33"/>
      <c r="G263" s="33"/>
      <c r="H263" s="33"/>
      <c r="I263" s="48"/>
      <c r="J263" s="48"/>
      <c r="K263" s="33"/>
      <c r="L263" s="33"/>
      <c r="M263" s="44" t="str">
        <f t="shared" si="3"/>
        <v>AU</v>
      </c>
    </row>
    <row r="264" spans="1:13" ht="27.6" x14ac:dyDescent="0.3">
      <c r="A264" s="182"/>
      <c r="B264" s="12" t="s">
        <v>165</v>
      </c>
      <c r="C264" s="12" t="s">
        <v>166</v>
      </c>
      <c r="D264" s="42" t="s">
        <v>33</v>
      </c>
      <c r="E264" s="33"/>
      <c r="F264" s="33"/>
      <c r="G264" s="33"/>
      <c r="H264" s="33"/>
      <c r="I264" s="48"/>
      <c r="J264" s="48"/>
      <c r="K264" s="33"/>
      <c r="L264" s="33"/>
      <c r="M264" s="44" t="str">
        <f t="shared" si="3"/>
        <v>AU</v>
      </c>
    </row>
    <row r="265" spans="1:13" ht="27.6" x14ac:dyDescent="0.3">
      <c r="A265" s="182"/>
      <c r="B265" s="12" t="s">
        <v>165</v>
      </c>
      <c r="C265" s="12" t="s">
        <v>166</v>
      </c>
      <c r="D265" s="42" t="s">
        <v>35</v>
      </c>
      <c r="E265" s="33"/>
      <c r="F265" s="33"/>
      <c r="G265" s="33"/>
      <c r="H265" s="33"/>
      <c r="I265" s="48"/>
      <c r="J265" s="48"/>
      <c r="K265" s="33"/>
      <c r="L265" s="33"/>
      <c r="M265" s="44" t="str">
        <f t="shared" si="3"/>
        <v>AU</v>
      </c>
    </row>
    <row r="266" spans="1:13" ht="28.2" thickBot="1" x14ac:dyDescent="0.35">
      <c r="A266" s="183"/>
      <c r="B266" s="12" t="s">
        <v>165</v>
      </c>
      <c r="C266" s="12" t="s">
        <v>166</v>
      </c>
      <c r="D266" s="42" t="s">
        <v>64</v>
      </c>
      <c r="E266" s="33"/>
      <c r="F266" s="33"/>
      <c r="G266" s="33"/>
      <c r="H266" s="33"/>
      <c r="I266" s="48"/>
      <c r="J266" s="48"/>
      <c r="K266" s="33"/>
      <c r="L266" s="33"/>
      <c r="M266" s="44" t="str">
        <f t="shared" si="3"/>
        <v>AU</v>
      </c>
    </row>
    <row r="267" spans="1:13" ht="15" thickTop="1" x14ac:dyDescent="0.3">
      <c r="A267" s="182"/>
      <c r="B267" s="13" t="s">
        <v>167</v>
      </c>
      <c r="C267" s="13" t="s">
        <v>168</v>
      </c>
      <c r="D267" s="42" t="s">
        <v>31</v>
      </c>
      <c r="E267" s="30"/>
      <c r="F267" s="30"/>
      <c r="G267" s="30"/>
      <c r="H267" s="30"/>
      <c r="I267" s="30"/>
      <c r="J267" s="30"/>
      <c r="K267" s="33"/>
      <c r="L267" s="30"/>
      <c r="M267" s="44" t="str">
        <f t="shared" si="3"/>
        <v>AU</v>
      </c>
    </row>
    <row r="268" spans="1:13" ht="14.4" x14ac:dyDescent="0.3">
      <c r="A268" s="182"/>
      <c r="B268" s="13" t="s">
        <v>167</v>
      </c>
      <c r="C268" s="13" t="s">
        <v>168</v>
      </c>
      <c r="D268" s="42" t="s">
        <v>32</v>
      </c>
      <c r="E268" s="30"/>
      <c r="F268" s="30"/>
      <c r="G268" s="30"/>
      <c r="H268" s="30"/>
      <c r="I268" s="30"/>
      <c r="J268" s="30"/>
      <c r="K268" s="30"/>
      <c r="L268" s="30"/>
      <c r="M268" s="44" t="str">
        <f t="shared" si="3"/>
        <v>AU</v>
      </c>
    </row>
    <row r="269" spans="1:13" ht="14.4" x14ac:dyDescent="0.3">
      <c r="A269" s="182"/>
      <c r="B269" s="13" t="s">
        <v>167</v>
      </c>
      <c r="C269" s="13" t="s">
        <v>168</v>
      </c>
      <c r="D269" s="42" t="s">
        <v>33</v>
      </c>
      <c r="E269" s="30"/>
      <c r="F269" s="30"/>
      <c r="G269" s="30"/>
      <c r="H269" s="30"/>
      <c r="I269" s="30"/>
      <c r="J269" s="30"/>
      <c r="K269" s="30"/>
      <c r="L269" s="30"/>
      <c r="M269" s="44" t="str">
        <f t="shared" ref="M269:M332" si="4">LEFT(B269,2)</f>
        <v>AU</v>
      </c>
    </row>
    <row r="270" spans="1:13" ht="14.4" x14ac:dyDescent="0.3">
      <c r="A270" s="182"/>
      <c r="B270" s="13" t="s">
        <v>167</v>
      </c>
      <c r="C270" s="13" t="s">
        <v>168</v>
      </c>
      <c r="D270" s="42" t="s">
        <v>35</v>
      </c>
      <c r="E270" s="30"/>
      <c r="F270" s="30"/>
      <c r="G270" s="30"/>
      <c r="H270" s="30"/>
      <c r="I270" s="30"/>
      <c r="J270" s="30"/>
      <c r="K270" s="30"/>
      <c r="L270" s="30"/>
      <c r="M270" s="44" t="str">
        <f t="shared" si="4"/>
        <v>AU</v>
      </c>
    </row>
    <row r="271" spans="1:13" ht="15" thickBot="1" x14ac:dyDescent="0.35">
      <c r="A271" s="183"/>
      <c r="B271" s="13" t="s">
        <v>167</v>
      </c>
      <c r="C271" s="13" t="s">
        <v>168</v>
      </c>
      <c r="D271" s="42" t="s">
        <v>64</v>
      </c>
      <c r="E271" s="30"/>
      <c r="F271" s="30"/>
      <c r="G271" s="30"/>
      <c r="H271" s="30"/>
      <c r="I271" s="30"/>
      <c r="J271" s="30"/>
      <c r="K271" s="30"/>
      <c r="L271" s="30"/>
      <c r="M271" s="44" t="str">
        <f t="shared" si="4"/>
        <v>AU</v>
      </c>
    </row>
    <row r="272" spans="1:13" ht="15" thickTop="1" x14ac:dyDescent="0.3">
      <c r="A272" s="182"/>
      <c r="B272" s="13" t="s">
        <v>169</v>
      </c>
      <c r="C272" s="13" t="s">
        <v>170</v>
      </c>
      <c r="D272" s="42" t="s">
        <v>31</v>
      </c>
      <c r="E272" s="30"/>
      <c r="F272" s="30"/>
      <c r="G272" s="30"/>
      <c r="H272" s="30"/>
      <c r="I272" s="30"/>
      <c r="J272" s="30"/>
      <c r="K272" s="30"/>
      <c r="L272" s="30"/>
      <c r="M272" s="44" t="str">
        <f t="shared" si="4"/>
        <v>AU</v>
      </c>
    </row>
    <row r="273" spans="1:13" ht="14.4" x14ac:dyDescent="0.3">
      <c r="A273" s="182"/>
      <c r="B273" s="13" t="s">
        <v>169</v>
      </c>
      <c r="C273" s="13" t="s">
        <v>170</v>
      </c>
      <c r="D273" s="42" t="s">
        <v>32</v>
      </c>
      <c r="E273" s="30"/>
      <c r="F273" s="30"/>
      <c r="G273" s="30"/>
      <c r="H273" s="30"/>
      <c r="I273" s="30"/>
      <c r="J273" s="30"/>
      <c r="K273" s="30"/>
      <c r="L273" s="30"/>
      <c r="M273" s="44" t="str">
        <f t="shared" si="4"/>
        <v>AU</v>
      </c>
    </row>
    <row r="274" spans="1:13" ht="15" thickBot="1" x14ac:dyDescent="0.35">
      <c r="A274" s="182"/>
      <c r="B274" s="13" t="s">
        <v>169</v>
      </c>
      <c r="C274" s="13" t="s">
        <v>170</v>
      </c>
      <c r="D274" s="42" t="s">
        <v>33</v>
      </c>
      <c r="E274" s="30"/>
      <c r="F274" s="30"/>
      <c r="G274" s="30"/>
      <c r="H274" s="30"/>
      <c r="I274" s="30"/>
      <c r="J274" s="30"/>
      <c r="K274" s="30"/>
      <c r="L274" s="30"/>
      <c r="M274" s="44" t="str">
        <f t="shared" si="4"/>
        <v>AU</v>
      </c>
    </row>
    <row r="275" spans="1:13" ht="15" thickBot="1" x14ac:dyDescent="0.35">
      <c r="A275" s="182"/>
      <c r="B275" s="13" t="s">
        <v>169</v>
      </c>
      <c r="C275" s="13" t="s">
        <v>170</v>
      </c>
      <c r="D275" s="42"/>
      <c r="E275" s="30"/>
      <c r="F275" s="30"/>
      <c r="G275" s="30"/>
      <c r="H275" s="30"/>
      <c r="I275" s="30"/>
      <c r="J275" s="30"/>
      <c r="K275" s="30"/>
      <c r="L275" s="30"/>
      <c r="M275" s="44" t="str">
        <f t="shared" si="4"/>
        <v>AU</v>
      </c>
    </row>
    <row r="276" spans="1:13" ht="15" thickBot="1" x14ac:dyDescent="0.35">
      <c r="A276" s="183"/>
      <c r="B276" s="13" t="s">
        <v>169</v>
      </c>
      <c r="C276" s="13" t="s">
        <v>170</v>
      </c>
      <c r="D276" s="42" t="s">
        <v>64</v>
      </c>
      <c r="E276" s="30"/>
      <c r="F276" s="30"/>
      <c r="G276" s="30"/>
      <c r="H276" s="30"/>
      <c r="I276" s="30"/>
      <c r="J276" s="30"/>
      <c r="K276" s="30"/>
      <c r="L276" s="30"/>
      <c r="M276" s="44" t="str">
        <f t="shared" si="4"/>
        <v>AU</v>
      </c>
    </row>
    <row r="277" spans="1:13" ht="15" thickBot="1" x14ac:dyDescent="0.35">
      <c r="A277" s="182"/>
      <c r="B277" s="13" t="s">
        <v>171</v>
      </c>
      <c r="C277" s="13" t="s">
        <v>172</v>
      </c>
      <c r="D277" s="42" t="s">
        <v>32</v>
      </c>
      <c r="E277" s="30"/>
      <c r="F277" s="30"/>
      <c r="G277" s="30"/>
      <c r="H277" s="30"/>
      <c r="I277" s="30"/>
      <c r="J277" s="30"/>
      <c r="K277" s="30"/>
      <c r="L277" s="30"/>
      <c r="M277" s="44" t="str">
        <f t="shared" si="4"/>
        <v>AU</v>
      </c>
    </row>
    <row r="278" spans="1:13" ht="15" thickBot="1" x14ac:dyDescent="0.35">
      <c r="A278" s="182"/>
      <c r="B278" s="13" t="s">
        <v>171</v>
      </c>
      <c r="C278" s="13" t="s">
        <v>172</v>
      </c>
      <c r="D278" s="42" t="s">
        <v>35</v>
      </c>
      <c r="E278" s="30"/>
      <c r="F278" s="30"/>
      <c r="G278" s="30"/>
      <c r="H278" s="30"/>
      <c r="I278" s="30"/>
      <c r="J278" s="30"/>
      <c r="K278" s="30"/>
      <c r="L278" s="30"/>
      <c r="M278" s="44" t="str">
        <f t="shared" si="4"/>
        <v>AU</v>
      </c>
    </row>
    <row r="279" spans="1:13" ht="15" thickBot="1" x14ac:dyDescent="0.35">
      <c r="A279" s="183"/>
      <c r="B279" s="13" t="s">
        <v>171</v>
      </c>
      <c r="C279" s="13" t="s">
        <v>172</v>
      </c>
      <c r="D279" s="42" t="s">
        <v>64</v>
      </c>
      <c r="E279" s="30"/>
      <c r="F279" s="30"/>
      <c r="G279" s="30"/>
      <c r="H279" s="30"/>
      <c r="I279" s="30"/>
      <c r="J279" s="30"/>
      <c r="K279" s="30"/>
      <c r="L279" s="30"/>
      <c r="M279" s="44" t="str">
        <f t="shared" si="4"/>
        <v>AU</v>
      </c>
    </row>
    <row r="280" spans="1:13" ht="15" thickBot="1" x14ac:dyDescent="0.35">
      <c r="A280" s="182"/>
      <c r="B280" s="13" t="s">
        <v>173</v>
      </c>
      <c r="C280" s="13" t="s">
        <v>174</v>
      </c>
      <c r="D280" s="42" t="s">
        <v>32</v>
      </c>
      <c r="E280" s="30"/>
      <c r="F280" s="30"/>
      <c r="G280" s="30"/>
      <c r="H280" s="30"/>
      <c r="I280" s="30"/>
      <c r="J280" s="30"/>
      <c r="K280" s="30"/>
      <c r="L280" s="30"/>
      <c r="M280" s="44" t="str">
        <f t="shared" si="4"/>
        <v>AU</v>
      </c>
    </row>
    <row r="281" spans="1:13" ht="15" thickBot="1" x14ac:dyDescent="0.35">
      <c r="A281" s="182"/>
      <c r="B281" s="13" t="s">
        <v>173</v>
      </c>
      <c r="C281" s="13" t="s">
        <v>174</v>
      </c>
      <c r="D281" s="42" t="s">
        <v>35</v>
      </c>
      <c r="E281" s="30"/>
      <c r="F281" s="30"/>
      <c r="G281" s="30"/>
      <c r="H281" s="30"/>
      <c r="I281" s="30"/>
      <c r="J281" s="30"/>
      <c r="K281" s="30"/>
      <c r="L281" s="30"/>
      <c r="M281" s="44" t="str">
        <f t="shared" si="4"/>
        <v>AU</v>
      </c>
    </row>
    <row r="282" spans="1:13" ht="15" thickBot="1" x14ac:dyDescent="0.35">
      <c r="A282" s="183"/>
      <c r="B282" s="13" t="s">
        <v>173</v>
      </c>
      <c r="C282" s="13" t="s">
        <v>174</v>
      </c>
      <c r="D282" s="42" t="s">
        <v>64</v>
      </c>
      <c r="E282" s="30"/>
      <c r="F282" s="30"/>
      <c r="G282" s="30"/>
      <c r="H282" s="30"/>
      <c r="I282" s="30"/>
      <c r="J282" s="30"/>
      <c r="K282" s="30"/>
      <c r="L282" s="30"/>
      <c r="M282" s="44" t="str">
        <f t="shared" si="4"/>
        <v>AU</v>
      </c>
    </row>
    <row r="283" spans="1:13" ht="15" thickBot="1" x14ac:dyDescent="0.35">
      <c r="A283" s="182"/>
      <c r="B283" s="13" t="s">
        <v>175</v>
      </c>
      <c r="C283" s="13" t="s">
        <v>176</v>
      </c>
      <c r="D283" s="42" t="s">
        <v>32</v>
      </c>
      <c r="E283" s="30"/>
      <c r="F283" s="30"/>
      <c r="G283" s="30"/>
      <c r="H283" s="30"/>
      <c r="I283" s="30"/>
      <c r="J283" s="30"/>
      <c r="K283" s="30"/>
      <c r="L283" s="30"/>
      <c r="M283" s="44" t="str">
        <f t="shared" si="4"/>
        <v>AU</v>
      </c>
    </row>
    <row r="284" spans="1:13" ht="15" thickBot="1" x14ac:dyDescent="0.35">
      <c r="A284" s="182"/>
      <c r="B284" s="13" t="s">
        <v>175</v>
      </c>
      <c r="C284" s="13" t="s">
        <v>176</v>
      </c>
      <c r="D284" s="42" t="s">
        <v>35</v>
      </c>
      <c r="E284" s="30"/>
      <c r="F284" s="30"/>
      <c r="G284" s="30"/>
      <c r="H284" s="30"/>
      <c r="I284" s="30"/>
      <c r="J284" s="30"/>
      <c r="K284" s="30"/>
      <c r="L284" s="30"/>
      <c r="M284" s="44" t="str">
        <f t="shared" si="4"/>
        <v>AU</v>
      </c>
    </row>
    <row r="285" spans="1:13" ht="15" thickBot="1" x14ac:dyDescent="0.35">
      <c r="A285" s="183"/>
      <c r="B285" s="13" t="s">
        <v>175</v>
      </c>
      <c r="C285" s="13" t="s">
        <v>176</v>
      </c>
      <c r="D285" s="42" t="s">
        <v>64</v>
      </c>
      <c r="E285" s="30"/>
      <c r="F285" s="30"/>
      <c r="G285" s="30"/>
      <c r="H285" s="30"/>
      <c r="I285" s="30"/>
      <c r="J285" s="30"/>
      <c r="K285" s="30"/>
      <c r="L285" s="30"/>
      <c r="M285" s="44" t="str">
        <f t="shared" si="4"/>
        <v>AU</v>
      </c>
    </row>
    <row r="286" spans="1:13" ht="15" thickBot="1" x14ac:dyDescent="0.35">
      <c r="A286" s="182"/>
      <c r="B286" s="13" t="s">
        <v>177</v>
      </c>
      <c r="C286" s="13" t="s">
        <v>178</v>
      </c>
      <c r="D286" s="42" t="s">
        <v>32</v>
      </c>
      <c r="E286" s="30"/>
      <c r="F286" s="30"/>
      <c r="G286" s="30"/>
      <c r="H286" s="30"/>
      <c r="I286" s="30"/>
      <c r="J286" s="30"/>
      <c r="K286" s="30"/>
      <c r="L286" s="30"/>
      <c r="M286" s="44" t="str">
        <f t="shared" si="4"/>
        <v>AU</v>
      </c>
    </row>
    <row r="287" spans="1:13" ht="15" thickBot="1" x14ac:dyDescent="0.35">
      <c r="A287" s="182"/>
      <c r="B287" s="13" t="s">
        <v>177</v>
      </c>
      <c r="C287" s="13" t="s">
        <v>178</v>
      </c>
      <c r="D287" s="42" t="s">
        <v>35</v>
      </c>
      <c r="E287" s="30"/>
      <c r="F287" s="30"/>
      <c r="G287" s="30"/>
      <c r="H287" s="30"/>
      <c r="I287" s="30"/>
      <c r="J287" s="30"/>
      <c r="K287" s="30"/>
      <c r="L287" s="30"/>
      <c r="M287" s="44" t="str">
        <f t="shared" si="4"/>
        <v>AU</v>
      </c>
    </row>
    <row r="288" spans="1:13" ht="15" thickBot="1" x14ac:dyDescent="0.35">
      <c r="A288" s="183"/>
      <c r="B288" s="13" t="s">
        <v>177</v>
      </c>
      <c r="C288" s="13" t="s">
        <v>178</v>
      </c>
      <c r="D288" s="42" t="s">
        <v>64</v>
      </c>
      <c r="E288" s="30"/>
      <c r="F288" s="30"/>
      <c r="G288" s="30"/>
      <c r="H288" s="30"/>
      <c r="I288" s="30"/>
      <c r="J288" s="30"/>
      <c r="K288" s="30"/>
      <c r="L288" s="30"/>
      <c r="M288" s="44" t="str">
        <f t="shared" si="4"/>
        <v>AU</v>
      </c>
    </row>
    <row r="289" spans="1:13" ht="15" thickBot="1" x14ac:dyDescent="0.35">
      <c r="A289" s="182"/>
      <c r="B289" s="7" t="s">
        <v>179</v>
      </c>
      <c r="C289" s="7" t="s">
        <v>180</v>
      </c>
      <c r="D289" s="42" t="s">
        <v>32</v>
      </c>
      <c r="E289" s="30"/>
      <c r="F289" s="30"/>
      <c r="G289" s="30"/>
      <c r="H289" s="30"/>
      <c r="I289" s="30"/>
      <c r="J289" s="30"/>
      <c r="K289" s="30"/>
      <c r="L289" s="30"/>
      <c r="M289" s="44" t="str">
        <f t="shared" si="4"/>
        <v>AU</v>
      </c>
    </row>
    <row r="290" spans="1:13" ht="15" thickBot="1" x14ac:dyDescent="0.35">
      <c r="A290" s="182"/>
      <c r="B290" s="7" t="s">
        <v>179</v>
      </c>
      <c r="C290" s="7" t="s">
        <v>180</v>
      </c>
      <c r="D290" s="42" t="s">
        <v>35</v>
      </c>
      <c r="E290" s="30"/>
      <c r="F290" s="30"/>
      <c r="G290" s="30"/>
      <c r="H290" s="30"/>
      <c r="I290" s="30"/>
      <c r="J290" s="30"/>
      <c r="K290" s="30"/>
      <c r="L290" s="30"/>
      <c r="M290" s="44" t="str">
        <f t="shared" si="4"/>
        <v>AU</v>
      </c>
    </row>
    <row r="291" spans="1:13" ht="15" thickBot="1" x14ac:dyDescent="0.35">
      <c r="A291" s="183"/>
      <c r="B291" s="7" t="s">
        <v>179</v>
      </c>
      <c r="C291" s="7" t="s">
        <v>180</v>
      </c>
      <c r="D291" s="42" t="s">
        <v>64</v>
      </c>
      <c r="E291" s="30"/>
      <c r="F291" s="30"/>
      <c r="G291" s="30"/>
      <c r="H291" s="30"/>
      <c r="I291" s="30"/>
      <c r="J291" s="30"/>
      <c r="K291" s="30"/>
      <c r="L291" s="30"/>
      <c r="M291" s="44" t="str">
        <f t="shared" si="4"/>
        <v>AU</v>
      </c>
    </row>
    <row r="292" spans="1:13" ht="15" thickBot="1" x14ac:dyDescent="0.35">
      <c r="A292" s="182"/>
      <c r="B292" s="13" t="s">
        <v>181</v>
      </c>
      <c r="C292" s="13" t="s">
        <v>182</v>
      </c>
      <c r="D292" s="42" t="s">
        <v>32</v>
      </c>
      <c r="E292" s="30"/>
      <c r="F292" s="30"/>
      <c r="G292" s="30"/>
      <c r="H292" s="30"/>
      <c r="I292" s="30"/>
      <c r="J292" s="30"/>
      <c r="K292" s="30"/>
      <c r="L292" s="30"/>
      <c r="M292" s="44" t="str">
        <f t="shared" si="4"/>
        <v>AU</v>
      </c>
    </row>
    <row r="293" spans="1:13" ht="15" thickBot="1" x14ac:dyDescent="0.35">
      <c r="A293" s="182"/>
      <c r="B293" s="13" t="s">
        <v>181</v>
      </c>
      <c r="C293" s="13" t="s">
        <v>182</v>
      </c>
      <c r="D293" s="42" t="s">
        <v>35</v>
      </c>
      <c r="E293" s="30"/>
      <c r="F293" s="30"/>
      <c r="G293" s="30"/>
      <c r="H293" s="30"/>
      <c r="I293" s="30"/>
      <c r="J293" s="30"/>
      <c r="K293" s="30"/>
      <c r="L293" s="30"/>
      <c r="M293" s="44" t="str">
        <f t="shared" si="4"/>
        <v>AU</v>
      </c>
    </row>
    <row r="294" spans="1:13" ht="15" thickBot="1" x14ac:dyDescent="0.35">
      <c r="A294" s="183"/>
      <c r="B294" s="13" t="s">
        <v>181</v>
      </c>
      <c r="C294" s="13" t="s">
        <v>182</v>
      </c>
      <c r="D294" s="42" t="s">
        <v>64</v>
      </c>
      <c r="E294" s="30"/>
      <c r="F294" s="30"/>
      <c r="G294" s="30"/>
      <c r="H294" s="30"/>
      <c r="I294" s="30"/>
      <c r="J294" s="30"/>
      <c r="K294" s="30"/>
      <c r="L294" s="30"/>
      <c r="M294" s="44" t="str">
        <f t="shared" si="4"/>
        <v>AU</v>
      </c>
    </row>
    <row r="295" spans="1:13" ht="15" thickBot="1" x14ac:dyDescent="0.35">
      <c r="A295" s="182"/>
      <c r="B295" s="13" t="s">
        <v>183</v>
      </c>
      <c r="C295" s="13" t="s">
        <v>184</v>
      </c>
      <c r="D295" s="42" t="s">
        <v>32</v>
      </c>
      <c r="E295" s="30"/>
      <c r="F295" s="30"/>
      <c r="G295" s="30"/>
      <c r="H295" s="30"/>
      <c r="I295" s="30"/>
      <c r="J295" s="30"/>
      <c r="K295" s="30"/>
      <c r="L295" s="30"/>
      <c r="M295" s="44" t="str">
        <f t="shared" si="4"/>
        <v>AU</v>
      </c>
    </row>
    <row r="296" spans="1:13" ht="15" thickBot="1" x14ac:dyDescent="0.35">
      <c r="A296" s="182"/>
      <c r="B296" s="13" t="s">
        <v>183</v>
      </c>
      <c r="C296" s="13" t="s">
        <v>184</v>
      </c>
      <c r="D296" s="42" t="s">
        <v>35</v>
      </c>
      <c r="E296" s="30"/>
      <c r="F296" s="30"/>
      <c r="G296" s="30"/>
      <c r="H296" s="30"/>
      <c r="I296" s="30"/>
      <c r="J296" s="30"/>
      <c r="K296" s="30"/>
      <c r="L296" s="30"/>
      <c r="M296" s="44" t="str">
        <f t="shared" si="4"/>
        <v>AU</v>
      </c>
    </row>
    <row r="297" spans="1:13" ht="15" thickBot="1" x14ac:dyDescent="0.35">
      <c r="A297" s="183"/>
      <c r="B297" s="13" t="s">
        <v>183</v>
      </c>
      <c r="C297" s="13" t="s">
        <v>184</v>
      </c>
      <c r="D297" s="42" t="s">
        <v>64</v>
      </c>
      <c r="E297" s="30"/>
      <c r="F297" s="30"/>
      <c r="G297" s="30"/>
      <c r="H297" s="30"/>
      <c r="I297" s="30"/>
      <c r="J297" s="30"/>
      <c r="K297" s="30"/>
      <c r="L297" s="30"/>
      <c r="M297" s="44" t="str">
        <f t="shared" si="4"/>
        <v>AU</v>
      </c>
    </row>
    <row r="298" spans="1:13" ht="17.100000000000001" customHeight="1" thickTop="1" x14ac:dyDescent="0.3">
      <c r="A298" s="182"/>
      <c r="B298" s="13" t="s">
        <v>185</v>
      </c>
      <c r="C298" s="13" t="s">
        <v>186</v>
      </c>
      <c r="D298" s="42" t="s">
        <v>32</v>
      </c>
      <c r="E298" s="30"/>
      <c r="F298" s="30"/>
      <c r="G298" s="30"/>
      <c r="H298" s="30"/>
      <c r="I298" s="30"/>
      <c r="J298" s="30"/>
      <c r="K298" s="30"/>
      <c r="L298" s="30"/>
      <c r="M298" s="44" t="str">
        <f t="shared" si="4"/>
        <v>AU</v>
      </c>
    </row>
    <row r="299" spans="1:13" ht="17.100000000000001" customHeight="1" x14ac:dyDescent="0.3">
      <c r="A299" s="182"/>
      <c r="B299" s="13" t="s">
        <v>185</v>
      </c>
      <c r="C299" s="13" t="s">
        <v>186</v>
      </c>
      <c r="D299" s="42" t="s">
        <v>35</v>
      </c>
      <c r="E299" s="30"/>
      <c r="F299" s="30"/>
      <c r="G299" s="30"/>
      <c r="H299" s="30"/>
      <c r="I299" s="30"/>
      <c r="J299" s="30"/>
      <c r="K299" s="30"/>
      <c r="L299" s="30"/>
      <c r="M299" s="44" t="str">
        <f t="shared" si="4"/>
        <v>AU</v>
      </c>
    </row>
    <row r="300" spans="1:13" ht="17.100000000000001" customHeight="1" thickBot="1" x14ac:dyDescent="0.35">
      <c r="A300" s="183"/>
      <c r="B300" s="13" t="s">
        <v>185</v>
      </c>
      <c r="C300" s="13" t="s">
        <v>186</v>
      </c>
      <c r="D300" s="42" t="s">
        <v>64</v>
      </c>
      <c r="E300" s="30"/>
      <c r="F300" s="30"/>
      <c r="G300" s="30"/>
      <c r="H300" s="30"/>
      <c r="I300" s="30"/>
      <c r="J300" s="30"/>
      <c r="K300" s="30"/>
      <c r="L300" s="30"/>
      <c r="M300" s="44" t="str">
        <f t="shared" si="4"/>
        <v>AU</v>
      </c>
    </row>
    <row r="301" spans="1:13" ht="15" thickBot="1" x14ac:dyDescent="0.35">
      <c r="A301" s="182"/>
      <c r="B301" s="13" t="s">
        <v>187</v>
      </c>
      <c r="C301" s="13" t="s">
        <v>188</v>
      </c>
      <c r="D301" s="42" t="s">
        <v>32</v>
      </c>
      <c r="E301" s="30"/>
      <c r="F301" s="30"/>
      <c r="G301" s="30"/>
      <c r="H301" s="30"/>
      <c r="I301" s="30"/>
      <c r="J301" s="30"/>
      <c r="K301" s="30"/>
      <c r="L301" s="30"/>
      <c r="M301" s="44" t="str">
        <f t="shared" si="4"/>
        <v>AU</v>
      </c>
    </row>
    <row r="302" spans="1:13" ht="15" thickBot="1" x14ac:dyDescent="0.35">
      <c r="A302" s="182"/>
      <c r="B302" s="13" t="s">
        <v>187</v>
      </c>
      <c r="C302" s="13" t="s">
        <v>188</v>
      </c>
      <c r="D302" s="42" t="s">
        <v>35</v>
      </c>
      <c r="E302" s="30"/>
      <c r="F302" s="30"/>
      <c r="G302" s="30"/>
      <c r="H302" s="30"/>
      <c r="I302" s="30"/>
      <c r="J302" s="30"/>
      <c r="K302" s="30"/>
      <c r="L302" s="30"/>
      <c r="M302" s="44" t="str">
        <f t="shared" si="4"/>
        <v>AU</v>
      </c>
    </row>
    <row r="303" spans="1:13" ht="15" thickBot="1" x14ac:dyDescent="0.35">
      <c r="A303" s="183"/>
      <c r="B303" s="13" t="s">
        <v>187</v>
      </c>
      <c r="C303" s="13" t="s">
        <v>188</v>
      </c>
      <c r="D303" s="42" t="s">
        <v>64</v>
      </c>
      <c r="E303" s="30"/>
      <c r="F303" s="30"/>
      <c r="G303" s="30"/>
      <c r="H303" s="30"/>
      <c r="I303" s="30"/>
      <c r="J303" s="30"/>
      <c r="K303" s="30"/>
      <c r="L303" s="30"/>
      <c r="M303" s="44" t="str">
        <f t="shared" si="4"/>
        <v>AU</v>
      </c>
    </row>
    <row r="304" spans="1:13" ht="15" thickBot="1" x14ac:dyDescent="0.35">
      <c r="A304" s="182"/>
      <c r="B304" s="13" t="s">
        <v>189</v>
      </c>
      <c r="C304" s="13" t="s">
        <v>190</v>
      </c>
      <c r="D304" s="42" t="s">
        <v>32</v>
      </c>
      <c r="E304" s="30"/>
      <c r="F304" s="30"/>
      <c r="G304" s="30"/>
      <c r="H304" s="30"/>
      <c r="I304" s="30"/>
      <c r="J304" s="30"/>
      <c r="K304" s="30"/>
      <c r="L304" s="30"/>
      <c r="M304" s="44" t="str">
        <f t="shared" si="4"/>
        <v>AU</v>
      </c>
    </row>
    <row r="305" spans="1:13" ht="15" thickBot="1" x14ac:dyDescent="0.35">
      <c r="A305" s="182"/>
      <c r="B305" s="13" t="s">
        <v>189</v>
      </c>
      <c r="C305" s="13" t="s">
        <v>190</v>
      </c>
      <c r="D305" s="42" t="s">
        <v>35</v>
      </c>
      <c r="E305" s="30"/>
      <c r="F305" s="30"/>
      <c r="G305" s="30"/>
      <c r="H305" s="30"/>
      <c r="I305" s="30"/>
      <c r="J305" s="30"/>
      <c r="K305" s="30"/>
      <c r="L305" s="30"/>
      <c r="M305" s="44" t="str">
        <f t="shared" si="4"/>
        <v>AU</v>
      </c>
    </row>
    <row r="306" spans="1:13" ht="15" thickBot="1" x14ac:dyDescent="0.35">
      <c r="A306" s="183"/>
      <c r="B306" s="13" t="s">
        <v>189</v>
      </c>
      <c r="C306" s="13" t="s">
        <v>190</v>
      </c>
      <c r="D306" s="42" t="s">
        <v>64</v>
      </c>
      <c r="E306" s="30"/>
      <c r="F306" s="30"/>
      <c r="G306" s="30"/>
      <c r="H306" s="30"/>
      <c r="I306" s="30"/>
      <c r="J306" s="30"/>
      <c r="K306" s="30"/>
      <c r="L306" s="30"/>
      <c r="M306" s="44" t="str">
        <f t="shared" si="4"/>
        <v>AU</v>
      </c>
    </row>
    <row r="307" spans="1:13" ht="28.2" thickBot="1" x14ac:dyDescent="0.35">
      <c r="A307" s="182"/>
      <c r="B307" s="13" t="s">
        <v>191</v>
      </c>
      <c r="C307" s="13" t="s">
        <v>192</v>
      </c>
      <c r="D307" s="42" t="s">
        <v>32</v>
      </c>
      <c r="E307" s="30"/>
      <c r="F307" s="30"/>
      <c r="G307" s="30"/>
      <c r="H307" s="30"/>
      <c r="I307" s="30"/>
      <c r="J307" s="30"/>
      <c r="K307" s="30"/>
      <c r="L307" s="30"/>
      <c r="M307" s="44" t="str">
        <f t="shared" si="4"/>
        <v>AU</v>
      </c>
    </row>
    <row r="308" spans="1:13" ht="28.2" thickBot="1" x14ac:dyDescent="0.35">
      <c r="A308" s="182"/>
      <c r="B308" s="13" t="s">
        <v>191</v>
      </c>
      <c r="C308" s="13" t="s">
        <v>192</v>
      </c>
      <c r="D308" s="42" t="s">
        <v>35</v>
      </c>
      <c r="E308" s="30"/>
      <c r="F308" s="30"/>
      <c r="G308" s="30"/>
      <c r="H308" s="30"/>
      <c r="I308" s="30"/>
      <c r="J308" s="30"/>
      <c r="K308" s="30"/>
      <c r="L308" s="30"/>
      <c r="M308" s="44" t="str">
        <f t="shared" si="4"/>
        <v>AU</v>
      </c>
    </row>
    <row r="309" spans="1:13" ht="28.2" thickBot="1" x14ac:dyDescent="0.35">
      <c r="A309" s="183"/>
      <c r="B309" s="13" t="s">
        <v>191</v>
      </c>
      <c r="C309" s="13" t="s">
        <v>192</v>
      </c>
      <c r="D309" s="42" t="s">
        <v>64</v>
      </c>
      <c r="E309" s="30"/>
      <c r="F309" s="30"/>
      <c r="G309" s="30"/>
      <c r="H309" s="30"/>
      <c r="I309" s="30"/>
      <c r="J309" s="30"/>
      <c r="K309" s="30"/>
      <c r="L309" s="30"/>
      <c r="M309" s="44" t="str">
        <f t="shared" si="4"/>
        <v>AU</v>
      </c>
    </row>
    <row r="310" spans="1:13" ht="15" thickBot="1" x14ac:dyDescent="0.35">
      <c r="A310" s="182"/>
      <c r="B310" s="13" t="s">
        <v>193</v>
      </c>
      <c r="C310" s="13" t="s">
        <v>194</v>
      </c>
      <c r="D310" s="42" t="s">
        <v>32</v>
      </c>
      <c r="E310" s="30"/>
      <c r="F310" s="30"/>
      <c r="G310" s="30"/>
      <c r="H310" s="30"/>
      <c r="I310" s="30"/>
      <c r="J310" s="30"/>
      <c r="K310" s="30"/>
      <c r="L310" s="30"/>
      <c r="M310" s="44" t="str">
        <f t="shared" si="4"/>
        <v>AU</v>
      </c>
    </row>
    <row r="311" spans="1:13" ht="15" thickBot="1" x14ac:dyDescent="0.35">
      <c r="A311" s="182"/>
      <c r="B311" s="13" t="s">
        <v>193</v>
      </c>
      <c r="C311" s="13" t="s">
        <v>194</v>
      </c>
      <c r="D311" s="42" t="s">
        <v>35</v>
      </c>
      <c r="E311" s="30"/>
      <c r="F311" s="30"/>
      <c r="G311" s="30"/>
      <c r="H311" s="30"/>
      <c r="I311" s="30"/>
      <c r="J311" s="30"/>
      <c r="K311" s="30"/>
      <c r="L311" s="30"/>
      <c r="M311" s="44" t="str">
        <f t="shared" si="4"/>
        <v>AU</v>
      </c>
    </row>
    <row r="312" spans="1:13" ht="15" thickBot="1" x14ac:dyDescent="0.35">
      <c r="A312" s="183"/>
      <c r="B312" s="13" t="s">
        <v>193</v>
      </c>
      <c r="C312" s="13" t="s">
        <v>194</v>
      </c>
      <c r="D312" s="42" t="s">
        <v>64</v>
      </c>
      <c r="E312" s="30"/>
      <c r="F312" s="30"/>
      <c r="G312" s="30"/>
      <c r="H312" s="30"/>
      <c r="I312" s="30"/>
      <c r="J312" s="30"/>
      <c r="K312" s="30"/>
      <c r="L312" s="30"/>
      <c r="M312" s="44" t="str">
        <f t="shared" si="4"/>
        <v>AU</v>
      </c>
    </row>
    <row r="313" spans="1:13" ht="28.2" thickBot="1" x14ac:dyDescent="0.35">
      <c r="A313" s="182"/>
      <c r="B313" s="14" t="s">
        <v>195</v>
      </c>
      <c r="C313" s="14" t="s">
        <v>196</v>
      </c>
      <c r="D313" s="45" t="s">
        <v>32</v>
      </c>
      <c r="E313" s="30"/>
      <c r="F313" s="30"/>
      <c r="G313" s="30"/>
      <c r="H313" s="30"/>
      <c r="I313" s="30"/>
      <c r="J313" s="30"/>
      <c r="K313" s="30"/>
      <c r="L313" s="30"/>
      <c r="M313" s="44" t="str">
        <f t="shared" si="4"/>
        <v>AU</v>
      </c>
    </row>
    <row r="314" spans="1:13" ht="28.2" thickBot="1" x14ac:dyDescent="0.35">
      <c r="A314" s="182"/>
      <c r="B314" s="14" t="s">
        <v>195</v>
      </c>
      <c r="C314" s="14" t="s">
        <v>196</v>
      </c>
      <c r="D314" s="45" t="s">
        <v>35</v>
      </c>
      <c r="E314" s="30"/>
      <c r="F314" s="30"/>
      <c r="G314" s="30"/>
      <c r="H314" s="30"/>
      <c r="I314" s="30"/>
      <c r="J314" s="30"/>
      <c r="K314" s="30"/>
      <c r="L314" s="30"/>
      <c r="M314" s="44" t="str">
        <f t="shared" si="4"/>
        <v>AU</v>
      </c>
    </row>
    <row r="315" spans="1:13" ht="28.2" thickBot="1" x14ac:dyDescent="0.35">
      <c r="A315" s="182"/>
      <c r="B315" s="14" t="s">
        <v>195</v>
      </c>
      <c r="C315" s="14" t="s">
        <v>196</v>
      </c>
      <c r="D315" s="45" t="s">
        <v>64</v>
      </c>
      <c r="E315" s="30"/>
      <c r="F315" s="30"/>
      <c r="G315" s="30"/>
      <c r="H315" s="30"/>
      <c r="I315" s="30"/>
      <c r="J315" s="30"/>
      <c r="K315" s="30"/>
      <c r="L315" s="30"/>
      <c r="M315" s="44" t="str">
        <f t="shared" si="4"/>
        <v>AU</v>
      </c>
    </row>
    <row r="316" spans="1:13" ht="15" thickBot="1" x14ac:dyDescent="0.35">
      <c r="A316" s="182"/>
      <c r="B316" s="13" t="s">
        <v>197</v>
      </c>
      <c r="C316" s="13" t="s">
        <v>198</v>
      </c>
      <c r="D316" s="42" t="s">
        <v>32</v>
      </c>
      <c r="E316" s="30"/>
      <c r="F316" s="30"/>
      <c r="G316" s="30"/>
      <c r="H316" s="30"/>
      <c r="I316" s="30"/>
      <c r="J316" s="30"/>
      <c r="K316" s="30"/>
      <c r="L316" s="30"/>
      <c r="M316" s="44" t="str">
        <f t="shared" si="4"/>
        <v>AU</v>
      </c>
    </row>
    <row r="317" spans="1:13" ht="15" thickBot="1" x14ac:dyDescent="0.35">
      <c r="A317" s="182"/>
      <c r="B317" s="13" t="s">
        <v>197</v>
      </c>
      <c r="C317" s="13" t="s">
        <v>198</v>
      </c>
      <c r="D317" s="42" t="s">
        <v>35</v>
      </c>
      <c r="E317" s="30"/>
      <c r="F317" s="30"/>
      <c r="G317" s="30"/>
      <c r="H317" s="30"/>
      <c r="I317" s="30"/>
      <c r="J317" s="30"/>
      <c r="K317" s="30"/>
      <c r="L317" s="30"/>
      <c r="M317" s="44" t="str">
        <f t="shared" si="4"/>
        <v>AU</v>
      </c>
    </row>
    <row r="318" spans="1:13" ht="15" thickBot="1" x14ac:dyDescent="0.35">
      <c r="A318" s="183"/>
      <c r="B318" s="13" t="s">
        <v>197</v>
      </c>
      <c r="C318" s="13" t="s">
        <v>198</v>
      </c>
      <c r="D318" s="42" t="s">
        <v>64</v>
      </c>
      <c r="E318" s="30"/>
      <c r="F318" s="30"/>
      <c r="G318" s="30"/>
      <c r="H318" s="30"/>
      <c r="I318" s="30"/>
      <c r="J318" s="30"/>
      <c r="K318" s="30"/>
      <c r="L318" s="30"/>
      <c r="M318" s="44" t="str">
        <f t="shared" si="4"/>
        <v>AU</v>
      </c>
    </row>
    <row r="319" spans="1:13" ht="15" thickBot="1" x14ac:dyDescent="0.35">
      <c r="A319" s="182"/>
      <c r="B319" s="13" t="s">
        <v>199</v>
      </c>
      <c r="C319" s="13" t="s">
        <v>200</v>
      </c>
      <c r="D319" s="42" t="s">
        <v>32</v>
      </c>
      <c r="E319" s="30"/>
      <c r="F319" s="30"/>
      <c r="G319" s="30"/>
      <c r="H319" s="30"/>
      <c r="I319" s="10"/>
      <c r="J319" s="10"/>
      <c r="K319" s="30"/>
      <c r="L319" s="30"/>
      <c r="M319" s="44" t="str">
        <f t="shared" si="4"/>
        <v>AU</v>
      </c>
    </row>
    <row r="320" spans="1:13" ht="15" thickBot="1" x14ac:dyDescent="0.35">
      <c r="A320" s="182"/>
      <c r="B320" s="13" t="s">
        <v>199</v>
      </c>
      <c r="C320" s="13" t="s">
        <v>200</v>
      </c>
      <c r="D320" s="42" t="s">
        <v>35</v>
      </c>
      <c r="E320" s="30"/>
      <c r="F320" s="30"/>
      <c r="G320" s="30"/>
      <c r="H320" s="30"/>
      <c r="I320" s="10"/>
      <c r="J320" s="10"/>
      <c r="K320" s="30"/>
      <c r="L320" s="30"/>
      <c r="M320" s="44" t="str">
        <f t="shared" si="4"/>
        <v>AU</v>
      </c>
    </row>
    <row r="321" spans="1:13" ht="15" thickBot="1" x14ac:dyDescent="0.35">
      <c r="A321" s="183"/>
      <c r="B321" s="13" t="s">
        <v>199</v>
      </c>
      <c r="C321" s="13" t="s">
        <v>200</v>
      </c>
      <c r="D321" s="42" t="s">
        <v>64</v>
      </c>
      <c r="E321" s="30"/>
      <c r="F321" s="30"/>
      <c r="G321" s="30"/>
      <c r="H321" s="30"/>
      <c r="I321" s="10"/>
      <c r="J321" s="10"/>
      <c r="K321" s="30"/>
      <c r="L321" s="30"/>
      <c r="M321" s="44" t="str">
        <f t="shared" si="4"/>
        <v>AU</v>
      </c>
    </row>
    <row r="322" spans="1:13" ht="15" thickBot="1" x14ac:dyDescent="0.35">
      <c r="A322" s="182"/>
      <c r="B322" s="13" t="s">
        <v>201</v>
      </c>
      <c r="C322" s="13" t="s">
        <v>202</v>
      </c>
      <c r="D322" s="42" t="s">
        <v>32</v>
      </c>
      <c r="E322" s="30"/>
      <c r="F322" s="30"/>
      <c r="G322" s="30"/>
      <c r="H322" s="30"/>
      <c r="I322" s="30"/>
      <c r="J322" s="30"/>
      <c r="K322" s="30"/>
      <c r="L322" s="30"/>
      <c r="M322" s="44" t="str">
        <f t="shared" si="4"/>
        <v>AU</v>
      </c>
    </row>
    <row r="323" spans="1:13" ht="15" thickBot="1" x14ac:dyDescent="0.35">
      <c r="A323" s="182"/>
      <c r="B323" s="13" t="s">
        <v>201</v>
      </c>
      <c r="C323" s="13" t="s">
        <v>202</v>
      </c>
      <c r="D323" s="42" t="s">
        <v>35</v>
      </c>
      <c r="E323" s="30"/>
      <c r="F323" s="30"/>
      <c r="G323" s="30"/>
      <c r="H323" s="30"/>
      <c r="I323" s="30"/>
      <c r="J323" s="30"/>
      <c r="K323" s="30"/>
      <c r="L323" s="30"/>
      <c r="M323" s="44" t="str">
        <f t="shared" si="4"/>
        <v>AU</v>
      </c>
    </row>
    <row r="324" spans="1:13" ht="15" thickBot="1" x14ac:dyDescent="0.35">
      <c r="A324" s="183"/>
      <c r="B324" s="13" t="s">
        <v>201</v>
      </c>
      <c r="C324" s="13" t="s">
        <v>202</v>
      </c>
      <c r="D324" s="42" t="s">
        <v>64</v>
      </c>
      <c r="E324" s="30"/>
      <c r="F324" s="30"/>
      <c r="G324" s="32"/>
      <c r="H324" s="32"/>
      <c r="I324" s="30"/>
      <c r="J324" s="32"/>
      <c r="K324" s="31"/>
      <c r="L324" s="31"/>
      <c r="M324" s="44" t="str">
        <f t="shared" si="4"/>
        <v>AU</v>
      </c>
    </row>
    <row r="325" spans="1:13" ht="28.2" thickTop="1" x14ac:dyDescent="0.3">
      <c r="A325" s="182" t="s">
        <v>203</v>
      </c>
      <c r="B325" s="16" t="s">
        <v>204</v>
      </c>
      <c r="C325" s="16" t="s">
        <v>205</v>
      </c>
      <c r="D325" s="49" t="s">
        <v>31</v>
      </c>
      <c r="E325" s="34"/>
      <c r="F325" s="34"/>
      <c r="G325" s="33"/>
      <c r="H325" s="33"/>
      <c r="I325" s="50"/>
      <c r="J325" s="48"/>
      <c r="K325" s="34"/>
      <c r="L325" s="34"/>
      <c r="M325" s="44" t="str">
        <f t="shared" si="4"/>
        <v>CA</v>
      </c>
    </row>
    <row r="326" spans="1:13" ht="27.6" x14ac:dyDescent="0.3">
      <c r="A326" s="182"/>
      <c r="B326" s="13" t="s">
        <v>204</v>
      </c>
      <c r="C326" s="13" t="s">
        <v>205</v>
      </c>
      <c r="D326" s="42" t="s">
        <v>32</v>
      </c>
      <c r="E326" s="30"/>
      <c r="F326" s="30"/>
      <c r="G326" s="30"/>
      <c r="H326" s="30"/>
      <c r="I326" s="43"/>
      <c r="J326" s="43"/>
      <c r="K326" s="30"/>
      <c r="L326" s="30"/>
      <c r="M326" s="44" t="str">
        <f t="shared" si="4"/>
        <v>CA</v>
      </c>
    </row>
    <row r="327" spans="1:13" ht="27.6" x14ac:dyDescent="0.3">
      <c r="A327" s="182"/>
      <c r="B327" s="13" t="s">
        <v>204</v>
      </c>
      <c r="C327" s="13" t="s">
        <v>205</v>
      </c>
      <c r="D327" s="42" t="s">
        <v>33</v>
      </c>
      <c r="E327" s="30"/>
      <c r="F327" s="30"/>
      <c r="G327" s="30"/>
      <c r="H327" s="30"/>
      <c r="I327" s="43"/>
      <c r="J327" s="43"/>
      <c r="K327" s="30"/>
      <c r="L327" s="30"/>
      <c r="M327" s="44" t="str">
        <f t="shared" si="4"/>
        <v>CA</v>
      </c>
    </row>
    <row r="328" spans="1:13" ht="27.6" x14ac:dyDescent="0.3">
      <c r="A328" s="182"/>
      <c r="B328" s="13" t="s">
        <v>204</v>
      </c>
      <c r="C328" s="17" t="s">
        <v>205</v>
      </c>
      <c r="D328" s="42" t="s">
        <v>35</v>
      </c>
      <c r="E328" s="30"/>
      <c r="F328" s="30"/>
      <c r="G328" s="30"/>
      <c r="H328" s="30"/>
      <c r="I328" s="51"/>
      <c r="J328" s="43"/>
      <c r="K328" s="31"/>
      <c r="L328" s="31"/>
      <c r="M328" s="44" t="str">
        <f t="shared" si="4"/>
        <v>CA</v>
      </c>
    </row>
    <row r="329" spans="1:13" ht="27.6" x14ac:dyDescent="0.3">
      <c r="A329" s="182"/>
      <c r="B329" s="13" t="s">
        <v>204</v>
      </c>
      <c r="C329" s="13" t="s">
        <v>205</v>
      </c>
      <c r="D329" s="47" t="s">
        <v>64</v>
      </c>
      <c r="E329" s="30"/>
      <c r="F329" s="33"/>
      <c r="G329" s="30"/>
      <c r="H329" s="33"/>
      <c r="I329" s="43"/>
      <c r="J329" s="43"/>
      <c r="K329" s="31"/>
      <c r="L329" s="30"/>
      <c r="M329" s="44" t="str">
        <f t="shared" si="4"/>
        <v>CA</v>
      </c>
    </row>
    <row r="330" spans="1:13" ht="14.4" x14ac:dyDescent="0.3">
      <c r="A330" s="182"/>
      <c r="B330" s="13" t="s">
        <v>206</v>
      </c>
      <c r="C330" s="13" t="s">
        <v>207</v>
      </c>
      <c r="D330" s="42" t="s">
        <v>31</v>
      </c>
      <c r="E330" s="30"/>
      <c r="F330" s="30"/>
      <c r="G330" s="30"/>
      <c r="H330" s="30"/>
      <c r="I330" s="30"/>
      <c r="J330" s="30"/>
      <c r="K330" s="30"/>
      <c r="L330" s="30"/>
      <c r="M330" s="44" t="str">
        <f t="shared" si="4"/>
        <v>CA</v>
      </c>
    </row>
    <row r="331" spans="1:13" ht="14.4" x14ac:dyDescent="0.3">
      <c r="A331" s="182"/>
      <c r="B331" s="13" t="s">
        <v>206</v>
      </c>
      <c r="C331" s="13" t="s">
        <v>207</v>
      </c>
      <c r="D331" s="42" t="s">
        <v>32</v>
      </c>
      <c r="E331" s="30"/>
      <c r="F331" s="30"/>
      <c r="G331" s="30"/>
      <c r="H331" s="30"/>
      <c r="I331" s="30"/>
      <c r="J331" s="30"/>
      <c r="K331" s="30"/>
      <c r="L331" s="30"/>
      <c r="M331" s="44" t="str">
        <f t="shared" si="4"/>
        <v>CA</v>
      </c>
    </row>
    <row r="332" spans="1:13" ht="14.4" x14ac:dyDescent="0.3">
      <c r="A332" s="182"/>
      <c r="B332" s="13" t="s">
        <v>206</v>
      </c>
      <c r="C332" s="13" t="s">
        <v>207</v>
      </c>
      <c r="D332" s="42" t="s">
        <v>33</v>
      </c>
      <c r="E332" s="30"/>
      <c r="F332" s="30"/>
      <c r="G332" s="30"/>
      <c r="H332" s="30"/>
      <c r="I332" s="30"/>
      <c r="J332" s="30"/>
      <c r="K332" s="30"/>
      <c r="L332" s="30"/>
      <c r="M332" s="44" t="str">
        <f t="shared" si="4"/>
        <v>CA</v>
      </c>
    </row>
    <row r="333" spans="1:13" ht="14.4" x14ac:dyDescent="0.3">
      <c r="A333" s="182"/>
      <c r="B333" s="13" t="s">
        <v>206</v>
      </c>
      <c r="C333" s="13" t="s">
        <v>207</v>
      </c>
      <c r="D333" s="42" t="s">
        <v>35</v>
      </c>
      <c r="E333" s="30"/>
      <c r="F333" s="30"/>
      <c r="G333" s="30"/>
      <c r="H333" s="30"/>
      <c r="I333" s="30"/>
      <c r="J333" s="30"/>
      <c r="K333" s="30"/>
      <c r="L333" s="30"/>
      <c r="M333" s="44" t="str">
        <f t="shared" ref="M333:M396" si="5">LEFT(B333,2)</f>
        <v>CA</v>
      </c>
    </row>
    <row r="334" spans="1:13" ht="14.4" x14ac:dyDescent="0.3">
      <c r="A334" s="182"/>
      <c r="B334" s="13" t="s">
        <v>206</v>
      </c>
      <c r="C334" s="13" t="s">
        <v>207</v>
      </c>
      <c r="D334" s="42" t="s">
        <v>64</v>
      </c>
      <c r="E334" s="30"/>
      <c r="F334" s="30"/>
      <c r="G334" s="30"/>
      <c r="H334" s="30"/>
      <c r="I334" s="30"/>
      <c r="J334" s="30"/>
      <c r="K334" s="30"/>
      <c r="L334" s="30"/>
      <c r="M334" s="44" t="str">
        <f t="shared" si="5"/>
        <v>CA</v>
      </c>
    </row>
    <row r="335" spans="1:13" ht="14.4" x14ac:dyDescent="0.3">
      <c r="A335" s="182"/>
      <c r="B335" s="13" t="s">
        <v>208</v>
      </c>
      <c r="C335" s="13" t="s">
        <v>209</v>
      </c>
      <c r="D335" s="42" t="s">
        <v>33</v>
      </c>
      <c r="E335" s="30"/>
      <c r="F335" s="30"/>
      <c r="G335" s="30"/>
      <c r="H335" s="30"/>
      <c r="I335" s="43"/>
      <c r="J335" s="43"/>
      <c r="K335" s="30"/>
      <c r="L335" s="30"/>
      <c r="M335" s="44" t="str">
        <f t="shared" si="5"/>
        <v>CA</v>
      </c>
    </row>
    <row r="336" spans="1:13" ht="14.4" x14ac:dyDescent="0.3">
      <c r="A336" s="182"/>
      <c r="B336" s="13" t="s">
        <v>208</v>
      </c>
      <c r="C336" s="13" t="s">
        <v>209</v>
      </c>
      <c r="D336" s="42" t="s">
        <v>35</v>
      </c>
      <c r="E336" s="30"/>
      <c r="F336" s="30"/>
      <c r="G336" s="30"/>
      <c r="H336" s="30"/>
      <c r="I336" s="43"/>
      <c r="J336" s="43"/>
      <c r="K336" s="30"/>
      <c r="L336" s="30"/>
      <c r="M336" s="44" t="str">
        <f t="shared" si="5"/>
        <v>CA</v>
      </c>
    </row>
    <row r="337" spans="1:13" ht="14.4" x14ac:dyDescent="0.3">
      <c r="A337" s="182"/>
      <c r="B337" s="13" t="s">
        <v>208</v>
      </c>
      <c r="C337" s="13" t="s">
        <v>209</v>
      </c>
      <c r="D337" s="42" t="s">
        <v>64</v>
      </c>
      <c r="E337" s="30"/>
      <c r="F337" s="30"/>
      <c r="G337" s="30"/>
      <c r="H337" s="30"/>
      <c r="I337" s="43"/>
      <c r="J337" s="43"/>
      <c r="K337" s="30"/>
      <c r="L337" s="30"/>
      <c r="M337" s="44" t="str">
        <f t="shared" si="5"/>
        <v>CA</v>
      </c>
    </row>
    <row r="338" spans="1:13" ht="14.4" x14ac:dyDescent="0.3">
      <c r="A338" s="182"/>
      <c r="B338" s="13" t="s">
        <v>210</v>
      </c>
      <c r="C338" s="13" t="s">
        <v>211</v>
      </c>
      <c r="D338" s="42" t="s">
        <v>33</v>
      </c>
      <c r="E338" s="30"/>
      <c r="F338" s="30"/>
      <c r="G338" s="30"/>
      <c r="H338" s="30"/>
      <c r="I338" s="43"/>
      <c r="J338" s="43"/>
      <c r="K338" s="30"/>
      <c r="L338" s="30"/>
      <c r="M338" s="44" t="str">
        <f t="shared" si="5"/>
        <v>CA</v>
      </c>
    </row>
    <row r="339" spans="1:13" ht="14.4" x14ac:dyDescent="0.3">
      <c r="A339" s="182"/>
      <c r="B339" s="13" t="s">
        <v>210</v>
      </c>
      <c r="C339" s="13" t="s">
        <v>211</v>
      </c>
      <c r="D339" s="42" t="s">
        <v>35</v>
      </c>
      <c r="E339" s="30"/>
      <c r="F339" s="30"/>
      <c r="G339" s="30"/>
      <c r="H339" s="30"/>
      <c r="I339" s="43"/>
      <c r="J339" s="43"/>
      <c r="K339" s="30"/>
      <c r="L339" s="30"/>
      <c r="M339" s="44" t="str">
        <f t="shared" si="5"/>
        <v>CA</v>
      </c>
    </row>
    <row r="340" spans="1:13" ht="14.4" x14ac:dyDescent="0.3">
      <c r="A340" s="182"/>
      <c r="B340" s="13" t="s">
        <v>210</v>
      </c>
      <c r="C340" s="13" t="s">
        <v>211</v>
      </c>
      <c r="D340" s="42" t="s">
        <v>64</v>
      </c>
      <c r="E340" s="30"/>
      <c r="F340" s="30"/>
      <c r="G340" s="30"/>
      <c r="H340" s="30"/>
      <c r="I340" s="43"/>
      <c r="J340" s="43"/>
      <c r="K340" s="30"/>
      <c r="L340" s="30"/>
      <c r="M340" s="44" t="str">
        <f t="shared" si="5"/>
        <v>CA</v>
      </c>
    </row>
    <row r="341" spans="1:13" ht="27.6" x14ac:dyDescent="0.3">
      <c r="A341" s="182"/>
      <c r="B341" s="14" t="s">
        <v>212</v>
      </c>
      <c r="C341" s="14" t="s">
        <v>213</v>
      </c>
      <c r="D341" s="45" t="s">
        <v>33</v>
      </c>
      <c r="E341" s="30"/>
      <c r="F341" s="30"/>
      <c r="G341" s="30"/>
      <c r="H341" s="30"/>
      <c r="I341" s="43"/>
      <c r="J341" s="43"/>
      <c r="K341" s="30"/>
      <c r="L341" s="30"/>
      <c r="M341" s="44" t="str">
        <f t="shared" si="5"/>
        <v>CA</v>
      </c>
    </row>
    <row r="342" spans="1:13" ht="27.6" x14ac:dyDescent="0.3">
      <c r="A342" s="182"/>
      <c r="B342" s="14" t="s">
        <v>212</v>
      </c>
      <c r="C342" s="14" t="s">
        <v>213</v>
      </c>
      <c r="D342" s="45" t="s">
        <v>35</v>
      </c>
      <c r="E342" s="30"/>
      <c r="F342" s="30"/>
      <c r="G342" s="30"/>
      <c r="H342" s="30"/>
      <c r="I342" s="43"/>
      <c r="J342" s="43"/>
      <c r="K342" s="30"/>
      <c r="L342" s="30"/>
      <c r="M342" s="44" t="str">
        <f t="shared" si="5"/>
        <v>CA</v>
      </c>
    </row>
    <row r="343" spans="1:13" ht="27.6" x14ac:dyDescent="0.3">
      <c r="A343" s="182"/>
      <c r="B343" s="14" t="s">
        <v>212</v>
      </c>
      <c r="C343" s="14" t="s">
        <v>213</v>
      </c>
      <c r="D343" s="45" t="s">
        <v>64</v>
      </c>
      <c r="E343" s="30"/>
      <c r="F343" s="30"/>
      <c r="G343" s="30"/>
      <c r="H343" s="30"/>
      <c r="I343" s="43"/>
      <c r="J343" s="43"/>
      <c r="K343" s="30"/>
      <c r="L343" s="30"/>
      <c r="M343" s="44" t="str">
        <f t="shared" si="5"/>
        <v>CA</v>
      </c>
    </row>
    <row r="344" spans="1:13" ht="27.6" x14ac:dyDescent="0.3">
      <c r="A344" s="182"/>
      <c r="B344" s="13" t="s">
        <v>214</v>
      </c>
      <c r="C344" s="13" t="s">
        <v>215</v>
      </c>
      <c r="D344" s="42" t="s">
        <v>33</v>
      </c>
      <c r="E344" s="30"/>
      <c r="F344" s="30"/>
      <c r="G344" s="30"/>
      <c r="H344" s="30"/>
      <c r="I344" s="30"/>
      <c r="J344" s="30"/>
      <c r="K344" s="30"/>
      <c r="L344" s="30"/>
      <c r="M344" s="44" t="str">
        <f t="shared" si="5"/>
        <v>CA</v>
      </c>
    </row>
    <row r="345" spans="1:13" ht="27.6" x14ac:dyDescent="0.3">
      <c r="A345" s="182"/>
      <c r="B345" s="13" t="s">
        <v>214</v>
      </c>
      <c r="C345" s="13" t="s">
        <v>215</v>
      </c>
      <c r="D345" s="42" t="s">
        <v>35</v>
      </c>
      <c r="E345" s="30"/>
      <c r="F345" s="30"/>
      <c r="G345" s="30"/>
      <c r="H345" s="30"/>
      <c r="I345" s="30"/>
      <c r="J345" s="30"/>
      <c r="K345" s="30"/>
      <c r="L345" s="30"/>
      <c r="M345" s="44" t="str">
        <f t="shared" si="5"/>
        <v>CA</v>
      </c>
    </row>
    <row r="346" spans="1:13" ht="27.6" x14ac:dyDescent="0.3">
      <c r="A346" s="182"/>
      <c r="B346" s="13" t="s">
        <v>214</v>
      </c>
      <c r="C346" s="13" t="s">
        <v>215</v>
      </c>
      <c r="D346" s="42" t="s">
        <v>64</v>
      </c>
      <c r="E346" s="30"/>
      <c r="F346" s="30"/>
      <c r="G346" s="30"/>
      <c r="H346" s="30"/>
      <c r="I346" s="30"/>
      <c r="J346" s="30"/>
      <c r="K346" s="30"/>
      <c r="L346" s="30"/>
      <c r="M346" s="44" t="str">
        <f t="shared" si="5"/>
        <v>CA</v>
      </c>
    </row>
    <row r="347" spans="1:13" ht="14.4" x14ac:dyDescent="0.3">
      <c r="A347" s="182"/>
      <c r="B347" s="13" t="s">
        <v>216</v>
      </c>
      <c r="C347" s="13" t="s">
        <v>217</v>
      </c>
      <c r="D347" s="42" t="s">
        <v>33</v>
      </c>
      <c r="E347" s="30"/>
      <c r="F347" s="30"/>
      <c r="G347" s="30"/>
      <c r="H347" s="30"/>
      <c r="I347" s="30"/>
      <c r="J347" s="30"/>
      <c r="K347" s="30"/>
      <c r="L347" s="30"/>
      <c r="M347" s="44" t="str">
        <f t="shared" si="5"/>
        <v>CA</v>
      </c>
    </row>
    <row r="348" spans="1:13" ht="14.4" x14ac:dyDescent="0.3">
      <c r="A348" s="182"/>
      <c r="B348" s="13" t="s">
        <v>216</v>
      </c>
      <c r="C348" s="13" t="s">
        <v>217</v>
      </c>
      <c r="D348" s="42" t="s">
        <v>35</v>
      </c>
      <c r="E348" s="30"/>
      <c r="F348" s="30"/>
      <c r="G348" s="30"/>
      <c r="H348" s="30"/>
      <c r="I348" s="30"/>
      <c r="J348" s="30"/>
      <c r="K348" s="30"/>
      <c r="L348" s="30"/>
      <c r="M348" s="44" t="str">
        <f t="shared" si="5"/>
        <v>CA</v>
      </c>
    </row>
    <row r="349" spans="1:13" ht="14.4" x14ac:dyDescent="0.3">
      <c r="A349" s="182"/>
      <c r="B349" s="13" t="s">
        <v>216</v>
      </c>
      <c r="C349" s="13" t="s">
        <v>217</v>
      </c>
      <c r="D349" s="42" t="s">
        <v>64</v>
      </c>
      <c r="E349" s="30"/>
      <c r="F349" s="30"/>
      <c r="G349" s="30"/>
      <c r="H349" s="30"/>
      <c r="I349" s="30"/>
      <c r="J349" s="30"/>
      <c r="K349" s="30"/>
      <c r="L349" s="30"/>
      <c r="M349" s="44" t="str">
        <f t="shared" si="5"/>
        <v>CA</v>
      </c>
    </row>
    <row r="350" spans="1:13" ht="14.4" x14ac:dyDescent="0.3">
      <c r="A350" s="182"/>
      <c r="B350" s="13" t="s">
        <v>218</v>
      </c>
      <c r="C350" s="13" t="s">
        <v>219</v>
      </c>
      <c r="D350" s="42" t="s">
        <v>33</v>
      </c>
      <c r="E350" s="30"/>
      <c r="F350" s="30"/>
      <c r="G350" s="30"/>
      <c r="H350" s="30"/>
      <c r="I350" s="30"/>
      <c r="J350" s="30"/>
      <c r="K350" s="30"/>
      <c r="L350" s="30"/>
      <c r="M350" s="44" t="str">
        <f t="shared" si="5"/>
        <v>CA</v>
      </c>
    </row>
    <row r="351" spans="1:13" ht="14.4" x14ac:dyDescent="0.3">
      <c r="A351" s="182"/>
      <c r="B351" s="13" t="s">
        <v>218</v>
      </c>
      <c r="C351" s="13" t="s">
        <v>219</v>
      </c>
      <c r="D351" s="42" t="s">
        <v>35</v>
      </c>
      <c r="E351" s="30"/>
      <c r="F351" s="30"/>
      <c r="G351" s="30"/>
      <c r="H351" s="30"/>
      <c r="I351" s="30"/>
      <c r="J351" s="30"/>
      <c r="K351" s="30"/>
      <c r="L351" s="30"/>
      <c r="M351" s="44" t="str">
        <f t="shared" si="5"/>
        <v>CA</v>
      </c>
    </row>
    <row r="352" spans="1:13" ht="14.4" x14ac:dyDescent="0.3">
      <c r="A352" s="182"/>
      <c r="B352" s="13" t="s">
        <v>218</v>
      </c>
      <c r="C352" s="13" t="s">
        <v>219</v>
      </c>
      <c r="D352" s="42" t="s">
        <v>64</v>
      </c>
      <c r="E352" s="30"/>
      <c r="F352" s="30"/>
      <c r="G352" s="30"/>
      <c r="H352" s="30"/>
      <c r="I352" s="30"/>
      <c r="J352" s="30"/>
      <c r="K352" s="30"/>
      <c r="L352" s="30"/>
      <c r="M352" s="44" t="str">
        <f t="shared" si="5"/>
        <v>CA</v>
      </c>
    </row>
    <row r="353" spans="1:13" ht="14.4" x14ac:dyDescent="0.3">
      <c r="A353" s="182"/>
      <c r="B353" s="13" t="s">
        <v>220</v>
      </c>
      <c r="C353" s="13" t="s">
        <v>221</v>
      </c>
      <c r="D353" s="42" t="s">
        <v>33</v>
      </c>
      <c r="E353" s="30"/>
      <c r="F353" s="30"/>
      <c r="G353" s="30"/>
      <c r="H353" s="30"/>
      <c r="I353" s="30"/>
      <c r="J353" s="30"/>
      <c r="K353" s="30"/>
      <c r="L353" s="30"/>
      <c r="M353" s="44" t="str">
        <f t="shared" si="5"/>
        <v>CA</v>
      </c>
    </row>
    <row r="354" spans="1:13" ht="14.4" x14ac:dyDescent="0.3">
      <c r="A354" s="182"/>
      <c r="B354" s="13" t="s">
        <v>220</v>
      </c>
      <c r="C354" s="13" t="s">
        <v>221</v>
      </c>
      <c r="D354" s="42" t="s">
        <v>35</v>
      </c>
      <c r="E354" s="30"/>
      <c r="F354" s="30"/>
      <c r="G354" s="30"/>
      <c r="H354" s="30"/>
      <c r="I354" s="30"/>
      <c r="J354" s="30"/>
      <c r="K354" s="30"/>
      <c r="L354" s="30"/>
      <c r="M354" s="44" t="str">
        <f t="shared" si="5"/>
        <v>CA</v>
      </c>
    </row>
    <row r="355" spans="1:13" ht="14.4" x14ac:dyDescent="0.3">
      <c r="A355" s="182"/>
      <c r="B355" s="13" t="s">
        <v>220</v>
      </c>
      <c r="C355" s="13" t="s">
        <v>221</v>
      </c>
      <c r="D355" s="42" t="s">
        <v>64</v>
      </c>
      <c r="E355" s="30"/>
      <c r="F355" s="30"/>
      <c r="G355" s="30"/>
      <c r="H355" s="30"/>
      <c r="I355" s="30"/>
      <c r="J355" s="30"/>
      <c r="K355" s="30"/>
      <c r="L355" s="30"/>
      <c r="M355" s="44" t="str">
        <f t="shared" si="5"/>
        <v>CA</v>
      </c>
    </row>
    <row r="356" spans="1:13" ht="14.4" x14ac:dyDescent="0.3">
      <c r="A356" s="182"/>
      <c r="B356" s="13" t="s">
        <v>222</v>
      </c>
      <c r="C356" s="13" t="s">
        <v>223</v>
      </c>
      <c r="D356" s="42" t="s">
        <v>33</v>
      </c>
      <c r="E356" s="30"/>
      <c r="F356" s="30"/>
      <c r="G356" s="30"/>
      <c r="H356" s="30"/>
      <c r="I356" s="43"/>
      <c r="J356" s="43"/>
      <c r="K356" s="30"/>
      <c r="L356" s="30"/>
      <c r="M356" s="44" t="str">
        <f t="shared" si="5"/>
        <v>CA</v>
      </c>
    </row>
    <row r="357" spans="1:13" ht="14.4" x14ac:dyDescent="0.3">
      <c r="A357" s="182"/>
      <c r="B357" s="13" t="s">
        <v>222</v>
      </c>
      <c r="C357" s="13" t="s">
        <v>223</v>
      </c>
      <c r="D357" s="42" t="s">
        <v>35</v>
      </c>
      <c r="E357" s="31"/>
      <c r="F357" s="31"/>
      <c r="G357" s="31"/>
      <c r="H357" s="31"/>
      <c r="I357" s="51"/>
      <c r="J357" s="51"/>
      <c r="K357" s="31"/>
      <c r="L357" s="31"/>
      <c r="M357" s="44" t="str">
        <f t="shared" si="5"/>
        <v>CA</v>
      </c>
    </row>
    <row r="358" spans="1:13" ht="14.4" x14ac:dyDescent="0.3">
      <c r="A358" s="182"/>
      <c r="B358" s="13" t="s">
        <v>222</v>
      </c>
      <c r="C358" s="13" t="s">
        <v>223</v>
      </c>
      <c r="D358" s="42" t="s">
        <v>64</v>
      </c>
      <c r="E358" s="31"/>
      <c r="F358" s="31"/>
      <c r="G358" s="31"/>
      <c r="H358" s="31"/>
      <c r="I358" s="51"/>
      <c r="J358" s="51"/>
      <c r="K358" s="31"/>
      <c r="L358" s="31"/>
      <c r="M358" s="44" t="str">
        <f t="shared" si="5"/>
        <v>CA</v>
      </c>
    </row>
    <row r="359" spans="1:13" ht="14.4" x14ac:dyDescent="0.3">
      <c r="A359" s="182"/>
      <c r="B359" s="14" t="s">
        <v>224</v>
      </c>
      <c r="C359" s="14" t="s">
        <v>225</v>
      </c>
      <c r="D359" s="52" t="s">
        <v>31</v>
      </c>
      <c r="E359" s="53"/>
      <c r="F359" s="10"/>
      <c r="G359" s="10"/>
      <c r="H359" s="31"/>
      <c r="I359" s="31"/>
      <c r="J359" s="31"/>
      <c r="K359" s="31"/>
      <c r="L359" s="31"/>
      <c r="M359" s="44" t="str">
        <f t="shared" si="5"/>
        <v>CA</v>
      </c>
    </row>
    <row r="360" spans="1:13" ht="14.4" x14ac:dyDescent="0.3">
      <c r="A360" s="182"/>
      <c r="B360" s="14" t="s">
        <v>224</v>
      </c>
      <c r="C360" s="14" t="s">
        <v>225</v>
      </c>
      <c r="D360" s="45" t="s">
        <v>32</v>
      </c>
      <c r="E360" s="31"/>
      <c r="F360" s="31"/>
      <c r="G360" s="31"/>
      <c r="H360" s="31"/>
      <c r="I360" s="31"/>
      <c r="J360" s="31"/>
      <c r="K360" s="31"/>
      <c r="L360" s="31"/>
      <c r="M360" s="44" t="str">
        <f t="shared" si="5"/>
        <v>CA</v>
      </c>
    </row>
    <row r="361" spans="1:13" ht="14.4" x14ac:dyDescent="0.3">
      <c r="A361" s="182"/>
      <c r="B361" s="14" t="s">
        <v>224</v>
      </c>
      <c r="C361" s="14" t="s">
        <v>225</v>
      </c>
      <c r="D361" s="45" t="s">
        <v>33</v>
      </c>
      <c r="E361" s="31"/>
      <c r="F361" s="31"/>
      <c r="G361" s="31"/>
      <c r="H361" s="31"/>
      <c r="I361" s="31"/>
      <c r="J361" s="31"/>
      <c r="K361" s="31"/>
      <c r="L361" s="31"/>
      <c r="M361" s="44" t="str">
        <f t="shared" si="5"/>
        <v>CA</v>
      </c>
    </row>
    <row r="362" spans="1:13" ht="14.4" x14ac:dyDescent="0.3">
      <c r="A362" s="182"/>
      <c r="B362" s="14" t="s">
        <v>224</v>
      </c>
      <c r="C362" s="14" t="s">
        <v>225</v>
      </c>
      <c r="D362" s="45" t="s">
        <v>35</v>
      </c>
      <c r="E362" s="31"/>
      <c r="F362" s="31"/>
      <c r="G362" s="31"/>
      <c r="H362" s="31"/>
      <c r="I362" s="31"/>
      <c r="J362" s="31"/>
      <c r="K362" s="31"/>
      <c r="L362" s="31"/>
      <c r="M362" s="44" t="str">
        <f t="shared" si="5"/>
        <v>CA</v>
      </c>
    </row>
    <row r="363" spans="1:13" ht="14.4" x14ac:dyDescent="0.3">
      <c r="A363" s="182"/>
      <c r="B363" s="14" t="s">
        <v>224</v>
      </c>
      <c r="C363" s="14" t="s">
        <v>225</v>
      </c>
      <c r="D363" s="45" t="s">
        <v>64</v>
      </c>
      <c r="E363" s="31"/>
      <c r="F363" s="31"/>
      <c r="G363" s="31"/>
      <c r="H363" s="31"/>
      <c r="I363" s="31"/>
      <c r="J363" s="31"/>
      <c r="K363" s="31"/>
      <c r="L363" s="31"/>
      <c r="M363" s="44" t="str">
        <f t="shared" si="5"/>
        <v>CA</v>
      </c>
    </row>
    <row r="364" spans="1:13" ht="14.4" x14ac:dyDescent="0.3">
      <c r="A364" s="182"/>
      <c r="B364" s="14" t="s">
        <v>226</v>
      </c>
      <c r="C364" s="14" t="s">
        <v>227</v>
      </c>
      <c r="D364" s="52" t="s">
        <v>31</v>
      </c>
      <c r="E364" s="53"/>
      <c r="F364" s="10"/>
      <c r="G364" s="10"/>
      <c r="H364" s="31"/>
      <c r="I364" s="51"/>
      <c r="J364" s="51"/>
      <c r="K364" s="31"/>
      <c r="L364" s="31"/>
      <c r="M364" s="44" t="str">
        <f t="shared" si="5"/>
        <v>CA</v>
      </c>
    </row>
    <row r="365" spans="1:13" ht="14.4" x14ac:dyDescent="0.3">
      <c r="A365" s="182"/>
      <c r="B365" s="14" t="s">
        <v>226</v>
      </c>
      <c r="C365" s="14" t="s">
        <v>227</v>
      </c>
      <c r="D365" s="45" t="s">
        <v>32</v>
      </c>
      <c r="E365" s="31"/>
      <c r="F365" s="31"/>
      <c r="G365" s="31"/>
      <c r="H365" s="31"/>
      <c r="I365" s="51"/>
      <c r="J365" s="51"/>
      <c r="K365" s="31"/>
      <c r="L365" s="31"/>
      <c r="M365" s="44" t="str">
        <f t="shared" si="5"/>
        <v>CA</v>
      </c>
    </row>
    <row r="366" spans="1:13" ht="15" thickBot="1" x14ac:dyDescent="0.35">
      <c r="A366" s="182"/>
      <c r="B366" s="14" t="s">
        <v>226</v>
      </c>
      <c r="C366" s="14" t="s">
        <v>227</v>
      </c>
      <c r="D366" s="45" t="s">
        <v>33</v>
      </c>
      <c r="E366" s="31"/>
      <c r="F366" s="31"/>
      <c r="G366" s="31"/>
      <c r="H366" s="31"/>
      <c r="I366" s="51"/>
      <c r="J366" s="51"/>
      <c r="K366" s="31"/>
      <c r="L366" s="31"/>
      <c r="M366" s="44" t="str">
        <f t="shared" si="5"/>
        <v>CA</v>
      </c>
    </row>
    <row r="367" spans="1:13" ht="15" thickBot="1" x14ac:dyDescent="0.35">
      <c r="A367" s="182"/>
      <c r="B367" s="14" t="s">
        <v>226</v>
      </c>
      <c r="C367" s="14" t="s">
        <v>227</v>
      </c>
      <c r="D367" s="45" t="s">
        <v>35</v>
      </c>
      <c r="E367" s="31"/>
      <c r="F367" s="31"/>
      <c r="G367" s="31"/>
      <c r="H367" s="31"/>
      <c r="I367" s="51"/>
      <c r="J367" s="51"/>
      <c r="K367" s="31"/>
      <c r="L367" s="31"/>
      <c r="M367" s="44" t="str">
        <f t="shared" si="5"/>
        <v>CA</v>
      </c>
    </row>
    <row r="368" spans="1:13" ht="15" thickBot="1" x14ac:dyDescent="0.35">
      <c r="A368" s="182"/>
      <c r="B368" s="14" t="s">
        <v>226</v>
      </c>
      <c r="C368" s="14" t="s">
        <v>227</v>
      </c>
      <c r="D368" s="45" t="s">
        <v>64</v>
      </c>
      <c r="E368" s="31"/>
      <c r="F368" s="31"/>
      <c r="G368" s="31"/>
      <c r="H368" s="31"/>
      <c r="I368" s="51"/>
      <c r="J368" s="51"/>
      <c r="K368" s="31"/>
      <c r="L368" s="31"/>
      <c r="M368" s="44" t="str">
        <f t="shared" si="5"/>
        <v>CA</v>
      </c>
    </row>
    <row r="369" spans="1:13" ht="15" thickBot="1" x14ac:dyDescent="0.35">
      <c r="A369" s="182"/>
      <c r="B369" s="13" t="s">
        <v>228</v>
      </c>
      <c r="C369" s="13" t="s">
        <v>229</v>
      </c>
      <c r="D369" s="42" t="s">
        <v>33</v>
      </c>
      <c r="E369" s="31"/>
      <c r="F369" s="31"/>
      <c r="G369" s="31"/>
      <c r="H369" s="31"/>
      <c r="I369" s="51"/>
      <c r="J369" s="51"/>
      <c r="K369" s="31"/>
      <c r="L369" s="31"/>
      <c r="M369" s="44" t="str">
        <f t="shared" si="5"/>
        <v>CA</v>
      </c>
    </row>
    <row r="370" spans="1:13" ht="15" thickBot="1" x14ac:dyDescent="0.35">
      <c r="A370" s="182"/>
      <c r="B370" s="13" t="s">
        <v>228</v>
      </c>
      <c r="C370" s="13" t="s">
        <v>229</v>
      </c>
      <c r="D370" s="42" t="s">
        <v>35</v>
      </c>
      <c r="E370" s="31"/>
      <c r="F370" s="31"/>
      <c r="G370" s="31"/>
      <c r="H370" s="31"/>
      <c r="I370" s="51"/>
      <c r="J370" s="51"/>
      <c r="K370" s="31"/>
      <c r="L370" s="31"/>
      <c r="M370" s="44" t="str">
        <f t="shared" si="5"/>
        <v>CA</v>
      </c>
    </row>
    <row r="371" spans="1:13" ht="15" thickBot="1" x14ac:dyDescent="0.35">
      <c r="A371" s="182"/>
      <c r="B371" s="15" t="s">
        <v>228</v>
      </c>
      <c r="C371" s="15" t="s">
        <v>229</v>
      </c>
      <c r="D371" s="46" t="s">
        <v>64</v>
      </c>
      <c r="E371" s="32"/>
      <c r="F371" s="32"/>
      <c r="G371" s="32"/>
      <c r="H371" s="32"/>
      <c r="I371" s="54"/>
      <c r="J371" s="54"/>
      <c r="K371" s="32"/>
      <c r="L371" s="32"/>
      <c r="M371" s="44" t="str">
        <f t="shared" si="5"/>
        <v>CA</v>
      </c>
    </row>
    <row r="372" spans="1:13" ht="28.8" thickTop="1" thickBot="1" x14ac:dyDescent="0.35">
      <c r="A372" s="186" t="s">
        <v>230</v>
      </c>
      <c r="B372" s="12" t="s">
        <v>231</v>
      </c>
      <c r="C372" s="18" t="s">
        <v>232</v>
      </c>
      <c r="D372" s="47" t="s">
        <v>31</v>
      </c>
      <c r="E372" s="33"/>
      <c r="F372" s="33"/>
      <c r="G372" s="33"/>
      <c r="H372" s="33"/>
      <c r="I372" s="48"/>
      <c r="J372" s="48"/>
      <c r="K372" s="33"/>
      <c r="L372" s="33"/>
      <c r="M372" s="44" t="str">
        <f t="shared" si="5"/>
        <v>CM</v>
      </c>
    </row>
    <row r="373" spans="1:13" ht="28.8" thickTop="1" thickBot="1" x14ac:dyDescent="0.35">
      <c r="A373" s="186"/>
      <c r="B373" s="12" t="s">
        <v>231</v>
      </c>
      <c r="C373" s="18" t="s">
        <v>232</v>
      </c>
      <c r="D373" s="42" t="s">
        <v>32</v>
      </c>
      <c r="E373" s="33"/>
      <c r="F373" s="33"/>
      <c r="G373" s="33"/>
      <c r="H373" s="33"/>
      <c r="I373" s="48"/>
      <c r="J373" s="48"/>
      <c r="K373" s="33"/>
      <c r="L373" s="33"/>
      <c r="M373" s="44" t="str">
        <f t="shared" si="5"/>
        <v>CM</v>
      </c>
    </row>
    <row r="374" spans="1:13" ht="28.8" thickTop="1" thickBot="1" x14ac:dyDescent="0.35">
      <c r="A374" s="186"/>
      <c r="B374" s="12" t="s">
        <v>231</v>
      </c>
      <c r="C374" s="18" t="s">
        <v>232</v>
      </c>
      <c r="D374" s="42" t="s">
        <v>33</v>
      </c>
      <c r="E374" s="33"/>
      <c r="F374" s="33"/>
      <c r="G374" s="33"/>
      <c r="H374" s="33"/>
      <c r="I374" s="48"/>
      <c r="J374" s="48"/>
      <c r="K374" s="33"/>
      <c r="L374" s="33"/>
      <c r="M374" s="44" t="str">
        <f t="shared" si="5"/>
        <v>CM</v>
      </c>
    </row>
    <row r="375" spans="1:13" ht="28.8" thickTop="1" thickBot="1" x14ac:dyDescent="0.35">
      <c r="A375" s="186"/>
      <c r="B375" s="12" t="s">
        <v>231</v>
      </c>
      <c r="C375" s="18" t="s">
        <v>232</v>
      </c>
      <c r="D375" s="42" t="s">
        <v>35</v>
      </c>
      <c r="E375" s="33"/>
      <c r="F375" s="33"/>
      <c r="G375" s="33"/>
      <c r="H375" s="33"/>
      <c r="I375" s="48"/>
      <c r="J375" s="48"/>
      <c r="K375" s="33"/>
      <c r="L375" s="33"/>
      <c r="M375" s="44" t="str">
        <f t="shared" si="5"/>
        <v>CM</v>
      </c>
    </row>
    <row r="376" spans="1:13" ht="28.8" thickTop="1" thickBot="1" x14ac:dyDescent="0.35">
      <c r="A376" s="186"/>
      <c r="B376" s="12" t="s">
        <v>231</v>
      </c>
      <c r="C376" s="18" t="s">
        <v>232</v>
      </c>
      <c r="D376" s="42" t="s">
        <v>64</v>
      </c>
      <c r="E376" s="33"/>
      <c r="F376" s="33"/>
      <c r="G376" s="33"/>
      <c r="H376" s="33"/>
      <c r="I376" s="48"/>
      <c r="J376" s="48"/>
      <c r="K376" s="33"/>
      <c r="L376" s="33"/>
      <c r="M376" s="44" t="str">
        <f t="shared" si="5"/>
        <v>CM</v>
      </c>
    </row>
    <row r="377" spans="1:13" ht="15.6" thickTop="1" thickBot="1" x14ac:dyDescent="0.35">
      <c r="A377" s="186"/>
      <c r="B377" s="13" t="s">
        <v>233</v>
      </c>
      <c r="C377" s="7" t="s">
        <v>234</v>
      </c>
      <c r="D377" s="42" t="s">
        <v>31</v>
      </c>
      <c r="E377" s="30"/>
      <c r="F377" s="30"/>
      <c r="G377" s="30"/>
      <c r="H377" s="30"/>
      <c r="I377" s="30"/>
      <c r="J377" s="30"/>
      <c r="K377" s="33"/>
      <c r="L377" s="30"/>
      <c r="M377" s="44" t="str">
        <f t="shared" si="5"/>
        <v>CM</v>
      </c>
    </row>
    <row r="378" spans="1:13" ht="15.6" thickTop="1" thickBot="1" x14ac:dyDescent="0.35">
      <c r="A378" s="186"/>
      <c r="B378" s="13" t="s">
        <v>233</v>
      </c>
      <c r="C378" s="7" t="s">
        <v>234</v>
      </c>
      <c r="D378" s="42" t="s">
        <v>32</v>
      </c>
      <c r="E378" s="30"/>
      <c r="F378" s="30"/>
      <c r="G378" s="30"/>
      <c r="H378" s="30"/>
      <c r="I378" s="30"/>
      <c r="J378" s="30"/>
      <c r="K378" s="30"/>
      <c r="L378" s="30"/>
      <c r="M378" s="44" t="str">
        <f t="shared" si="5"/>
        <v>CM</v>
      </c>
    </row>
    <row r="379" spans="1:13" ht="15.6" thickTop="1" thickBot="1" x14ac:dyDescent="0.35">
      <c r="A379" s="186"/>
      <c r="B379" s="13" t="s">
        <v>233</v>
      </c>
      <c r="C379" s="7" t="s">
        <v>234</v>
      </c>
      <c r="D379" s="42" t="s">
        <v>33</v>
      </c>
      <c r="E379" s="30"/>
      <c r="F379" s="30"/>
      <c r="G379" s="30"/>
      <c r="H379" s="30"/>
      <c r="I379" s="30"/>
      <c r="J379" s="30"/>
      <c r="K379" s="30"/>
      <c r="L379" s="30"/>
      <c r="M379" s="44" t="str">
        <f t="shared" si="5"/>
        <v>CM</v>
      </c>
    </row>
    <row r="380" spans="1:13" ht="15.6" thickTop="1" thickBot="1" x14ac:dyDescent="0.35">
      <c r="A380" s="186"/>
      <c r="B380" s="13" t="s">
        <v>233</v>
      </c>
      <c r="C380" s="7" t="s">
        <v>234</v>
      </c>
      <c r="D380" s="42" t="s">
        <v>35</v>
      </c>
      <c r="E380" s="30"/>
      <c r="F380" s="30"/>
      <c r="G380" s="30"/>
      <c r="H380" s="30"/>
      <c r="I380" s="30"/>
      <c r="J380" s="30"/>
      <c r="K380" s="30"/>
      <c r="L380" s="30"/>
      <c r="M380" s="44" t="str">
        <f t="shared" si="5"/>
        <v>CM</v>
      </c>
    </row>
    <row r="381" spans="1:13" ht="15.6" thickTop="1" thickBot="1" x14ac:dyDescent="0.35">
      <c r="A381" s="186"/>
      <c r="B381" s="13" t="s">
        <v>233</v>
      </c>
      <c r="C381" s="7" t="s">
        <v>234</v>
      </c>
      <c r="D381" s="42" t="s">
        <v>64</v>
      </c>
      <c r="E381" s="30"/>
      <c r="F381" s="30"/>
      <c r="G381" s="30"/>
      <c r="H381" s="30"/>
      <c r="I381" s="30"/>
      <c r="J381" s="30"/>
      <c r="K381" s="30"/>
      <c r="L381" s="30"/>
      <c r="M381" s="44" t="str">
        <f t="shared" si="5"/>
        <v>CM</v>
      </c>
    </row>
    <row r="382" spans="1:13" ht="15.6" thickTop="1" thickBot="1" x14ac:dyDescent="0.35">
      <c r="A382" s="186"/>
      <c r="B382" s="13" t="s">
        <v>235</v>
      </c>
      <c r="C382" s="7" t="s">
        <v>170</v>
      </c>
      <c r="D382" s="42" t="s">
        <v>31</v>
      </c>
      <c r="E382" s="30"/>
      <c r="F382" s="30"/>
      <c r="G382" s="30"/>
      <c r="H382" s="30"/>
      <c r="I382" s="30"/>
      <c r="J382" s="30"/>
      <c r="K382" s="30"/>
      <c r="L382" s="30"/>
      <c r="M382" s="44" t="str">
        <f t="shared" si="5"/>
        <v>CM</v>
      </c>
    </row>
    <row r="383" spans="1:13" ht="15.6" thickTop="1" thickBot="1" x14ac:dyDescent="0.35">
      <c r="A383" s="186"/>
      <c r="B383" s="13" t="s">
        <v>235</v>
      </c>
      <c r="C383" s="7" t="s">
        <v>170</v>
      </c>
      <c r="D383" s="42" t="s">
        <v>32</v>
      </c>
      <c r="E383" s="30"/>
      <c r="F383" s="30"/>
      <c r="G383" s="30"/>
      <c r="H383" s="30"/>
      <c r="I383" s="30"/>
      <c r="J383" s="30"/>
      <c r="K383" s="30"/>
      <c r="L383" s="30"/>
      <c r="M383" s="44" t="str">
        <f t="shared" si="5"/>
        <v>CM</v>
      </c>
    </row>
    <row r="384" spans="1:13" ht="15.6" thickTop="1" thickBot="1" x14ac:dyDescent="0.35">
      <c r="A384" s="186"/>
      <c r="B384" s="13" t="s">
        <v>235</v>
      </c>
      <c r="C384" s="7" t="s">
        <v>170</v>
      </c>
      <c r="D384" s="42" t="s">
        <v>33</v>
      </c>
      <c r="E384" s="30"/>
      <c r="F384" s="30"/>
      <c r="G384" s="30"/>
      <c r="H384" s="30"/>
      <c r="I384" s="30"/>
      <c r="J384" s="30"/>
      <c r="K384" s="30"/>
      <c r="L384" s="30"/>
      <c r="M384" s="44" t="str">
        <f t="shared" si="5"/>
        <v>CM</v>
      </c>
    </row>
    <row r="385" spans="1:13" ht="15.6" thickTop="1" thickBot="1" x14ac:dyDescent="0.35">
      <c r="A385" s="186"/>
      <c r="B385" s="13" t="s">
        <v>235</v>
      </c>
      <c r="C385" s="7" t="s">
        <v>170</v>
      </c>
      <c r="D385" s="42" t="s">
        <v>35</v>
      </c>
      <c r="E385" s="30"/>
      <c r="F385" s="30"/>
      <c r="G385" s="30"/>
      <c r="H385" s="30"/>
      <c r="I385" s="30"/>
      <c r="J385" s="30"/>
      <c r="K385" s="30"/>
      <c r="L385" s="30"/>
      <c r="M385" s="44" t="str">
        <f t="shared" si="5"/>
        <v>CM</v>
      </c>
    </row>
    <row r="386" spans="1:13" ht="15.6" thickTop="1" thickBot="1" x14ac:dyDescent="0.35">
      <c r="A386" s="186"/>
      <c r="B386" s="13" t="s">
        <v>235</v>
      </c>
      <c r="C386" s="7" t="s">
        <v>170</v>
      </c>
      <c r="D386" s="42" t="s">
        <v>64</v>
      </c>
      <c r="E386" s="30"/>
      <c r="F386" s="30"/>
      <c r="G386" s="30"/>
      <c r="H386" s="30"/>
      <c r="I386" s="30"/>
      <c r="J386" s="30"/>
      <c r="K386" s="30"/>
      <c r="L386" s="30"/>
      <c r="M386" s="44" t="str">
        <f t="shared" si="5"/>
        <v>CM</v>
      </c>
    </row>
    <row r="387" spans="1:13" ht="28.8" thickTop="1" thickBot="1" x14ac:dyDescent="0.35">
      <c r="A387" s="186"/>
      <c r="B387" s="14" t="s">
        <v>236</v>
      </c>
      <c r="C387" s="6" t="s">
        <v>237</v>
      </c>
      <c r="D387" s="45" t="s">
        <v>31</v>
      </c>
      <c r="E387" s="10"/>
      <c r="F387" s="10"/>
      <c r="G387" s="10"/>
      <c r="H387" s="30"/>
      <c r="I387" s="30"/>
      <c r="J387" s="30"/>
      <c r="K387" s="30"/>
      <c r="L387" s="30"/>
      <c r="M387" s="44" t="str">
        <f t="shared" si="5"/>
        <v>CM</v>
      </c>
    </row>
    <row r="388" spans="1:13" ht="28.8" thickTop="1" thickBot="1" x14ac:dyDescent="0.35">
      <c r="A388" s="186"/>
      <c r="B388" s="14" t="s">
        <v>236</v>
      </c>
      <c r="C388" s="6" t="s">
        <v>237</v>
      </c>
      <c r="D388" s="45" t="s">
        <v>32</v>
      </c>
      <c r="E388" s="30"/>
      <c r="F388" s="30"/>
      <c r="G388" s="30"/>
      <c r="H388" s="30"/>
      <c r="I388" s="30"/>
      <c r="J388" s="30"/>
      <c r="K388" s="30"/>
      <c r="L388" s="30"/>
      <c r="M388" s="44" t="str">
        <f t="shared" si="5"/>
        <v>CM</v>
      </c>
    </row>
    <row r="389" spans="1:13" ht="28.8" thickTop="1" thickBot="1" x14ac:dyDescent="0.35">
      <c r="A389" s="186"/>
      <c r="B389" s="14" t="s">
        <v>236</v>
      </c>
      <c r="C389" s="6" t="s">
        <v>237</v>
      </c>
      <c r="D389" s="45" t="s">
        <v>33</v>
      </c>
      <c r="F389" s="30"/>
      <c r="G389" s="30"/>
      <c r="H389" s="30"/>
      <c r="I389" s="30"/>
      <c r="J389" s="30"/>
      <c r="K389" s="30"/>
      <c r="L389" s="30"/>
      <c r="M389" s="44" t="str">
        <f t="shared" si="5"/>
        <v>CM</v>
      </c>
    </row>
    <row r="390" spans="1:13" ht="28.8" thickTop="1" thickBot="1" x14ac:dyDescent="0.35">
      <c r="A390" s="186"/>
      <c r="B390" s="14" t="s">
        <v>236</v>
      </c>
      <c r="C390" s="6" t="s">
        <v>237</v>
      </c>
      <c r="D390" s="45" t="s">
        <v>35</v>
      </c>
      <c r="E390" s="30"/>
      <c r="F390" s="30"/>
      <c r="G390" s="30"/>
      <c r="H390" s="30"/>
      <c r="I390" s="30"/>
      <c r="J390" s="30"/>
      <c r="K390" s="30"/>
      <c r="L390" s="30"/>
      <c r="M390" s="44" t="str">
        <f t="shared" si="5"/>
        <v>CM</v>
      </c>
    </row>
    <row r="391" spans="1:13" ht="28.8" thickTop="1" thickBot="1" x14ac:dyDescent="0.35">
      <c r="A391" s="186"/>
      <c r="B391" s="14" t="s">
        <v>236</v>
      </c>
      <c r="C391" s="6" t="s">
        <v>237</v>
      </c>
      <c r="D391" s="45" t="s">
        <v>64</v>
      </c>
      <c r="E391" s="30"/>
      <c r="F391" s="30"/>
      <c r="G391" s="30"/>
      <c r="H391" s="30"/>
      <c r="I391" s="30"/>
      <c r="J391" s="30"/>
      <c r="K391" s="30"/>
      <c r="L391" s="30"/>
      <c r="M391" s="44" t="str">
        <f t="shared" si="5"/>
        <v>CM</v>
      </c>
    </row>
    <row r="392" spans="1:13" ht="15.6" thickTop="1" thickBot="1" x14ac:dyDescent="0.35">
      <c r="A392" s="186"/>
      <c r="B392" s="13" t="s">
        <v>238</v>
      </c>
      <c r="C392" s="7" t="s">
        <v>239</v>
      </c>
      <c r="D392" s="42" t="s">
        <v>31</v>
      </c>
      <c r="E392" s="30"/>
      <c r="F392" s="30"/>
      <c r="G392" s="30"/>
      <c r="H392" s="30"/>
      <c r="I392" s="30"/>
      <c r="J392" s="30"/>
      <c r="K392" s="30"/>
      <c r="L392" s="30"/>
      <c r="M392" s="44" t="str">
        <f t="shared" si="5"/>
        <v>CM</v>
      </c>
    </row>
    <row r="393" spans="1:13" ht="15.6" thickTop="1" thickBot="1" x14ac:dyDescent="0.35">
      <c r="A393" s="186"/>
      <c r="B393" s="13" t="s">
        <v>238</v>
      </c>
      <c r="C393" s="7" t="s">
        <v>239</v>
      </c>
      <c r="D393" s="42" t="s">
        <v>32</v>
      </c>
      <c r="E393" s="30"/>
      <c r="F393" s="30"/>
      <c r="G393" s="30"/>
      <c r="H393" s="30"/>
      <c r="I393" s="30"/>
      <c r="J393" s="30"/>
      <c r="K393" s="30"/>
      <c r="L393" s="30"/>
      <c r="M393" s="44" t="str">
        <f t="shared" si="5"/>
        <v>CM</v>
      </c>
    </row>
    <row r="394" spans="1:13" ht="15.6" thickTop="1" thickBot="1" x14ac:dyDescent="0.35">
      <c r="A394" s="186"/>
      <c r="B394" s="13" t="s">
        <v>238</v>
      </c>
      <c r="C394" s="7" t="s">
        <v>239</v>
      </c>
      <c r="D394" s="42" t="s">
        <v>33</v>
      </c>
      <c r="E394" s="30"/>
      <c r="F394" s="30"/>
      <c r="G394" s="30"/>
      <c r="H394" s="30"/>
      <c r="I394" s="30"/>
      <c r="J394" s="30"/>
      <c r="K394" s="30"/>
      <c r="L394" s="30"/>
      <c r="M394" s="44" t="str">
        <f t="shared" si="5"/>
        <v>CM</v>
      </c>
    </row>
    <row r="395" spans="1:13" ht="15.6" thickTop="1" thickBot="1" x14ac:dyDescent="0.35">
      <c r="A395" s="186"/>
      <c r="B395" s="13" t="s">
        <v>238</v>
      </c>
      <c r="C395" s="7" t="s">
        <v>239</v>
      </c>
      <c r="D395" s="42" t="s">
        <v>35</v>
      </c>
      <c r="E395" s="30"/>
      <c r="F395" s="30"/>
      <c r="G395" s="30"/>
      <c r="H395" s="30"/>
      <c r="I395" s="30"/>
      <c r="J395" s="30"/>
      <c r="K395" s="30"/>
      <c r="L395" s="30"/>
      <c r="M395" s="44" t="str">
        <f t="shared" si="5"/>
        <v>CM</v>
      </c>
    </row>
    <row r="396" spans="1:13" ht="15.6" thickTop="1" thickBot="1" x14ac:dyDescent="0.35">
      <c r="A396" s="186"/>
      <c r="B396" s="13" t="s">
        <v>238</v>
      </c>
      <c r="C396" s="7" t="s">
        <v>239</v>
      </c>
      <c r="D396" s="42" t="s">
        <v>64</v>
      </c>
      <c r="E396" s="30"/>
      <c r="F396" s="30"/>
      <c r="G396" s="30"/>
      <c r="H396" s="30"/>
      <c r="I396" s="30"/>
      <c r="J396" s="30"/>
      <c r="K396" s="30"/>
      <c r="L396" s="30"/>
      <c r="M396" s="44" t="str">
        <f t="shared" si="5"/>
        <v>CM</v>
      </c>
    </row>
    <row r="397" spans="1:13" ht="28.8" thickTop="1" thickBot="1" x14ac:dyDescent="0.35">
      <c r="A397" s="186"/>
      <c r="B397" s="14" t="s">
        <v>240</v>
      </c>
      <c r="C397" s="6" t="s">
        <v>241</v>
      </c>
      <c r="D397" s="45" t="s">
        <v>31</v>
      </c>
      <c r="E397" s="10"/>
      <c r="F397" s="10"/>
      <c r="G397" s="10"/>
      <c r="H397" s="30"/>
      <c r="I397" s="30"/>
      <c r="J397" s="30"/>
      <c r="K397" s="30"/>
      <c r="L397" s="30"/>
      <c r="M397" s="44" t="str">
        <f t="shared" ref="M397:M460" si="6">LEFT(B397,2)</f>
        <v>CM</v>
      </c>
    </row>
    <row r="398" spans="1:13" ht="28.8" thickTop="1" thickBot="1" x14ac:dyDescent="0.35">
      <c r="A398" s="186"/>
      <c r="B398" s="14" t="s">
        <v>240</v>
      </c>
      <c r="C398" s="6" t="s">
        <v>241</v>
      </c>
      <c r="D398" s="45" t="s">
        <v>32</v>
      </c>
      <c r="E398" s="30"/>
      <c r="F398" s="30"/>
      <c r="G398" s="30"/>
      <c r="H398" s="30"/>
      <c r="I398" s="30"/>
      <c r="J398" s="30"/>
      <c r="K398" s="30"/>
      <c r="L398" s="30"/>
      <c r="M398" s="44" t="str">
        <f t="shared" si="6"/>
        <v>CM</v>
      </c>
    </row>
    <row r="399" spans="1:13" ht="28.8" thickTop="1" thickBot="1" x14ac:dyDescent="0.35">
      <c r="A399" s="186"/>
      <c r="B399" s="14" t="s">
        <v>240</v>
      </c>
      <c r="C399" s="6" t="s">
        <v>241</v>
      </c>
      <c r="D399" s="45" t="s">
        <v>33</v>
      </c>
      <c r="E399" s="30"/>
      <c r="F399" s="30"/>
      <c r="G399" s="30"/>
      <c r="H399" s="30"/>
      <c r="I399" s="30"/>
      <c r="J399" s="30"/>
      <c r="K399" s="30"/>
      <c r="L399" s="30"/>
      <c r="M399" s="44" t="str">
        <f t="shared" si="6"/>
        <v>CM</v>
      </c>
    </row>
    <row r="400" spans="1:13" ht="28.8" thickTop="1" thickBot="1" x14ac:dyDescent="0.35">
      <c r="A400" s="186"/>
      <c r="B400" s="14" t="s">
        <v>240</v>
      </c>
      <c r="C400" s="6" t="s">
        <v>241</v>
      </c>
      <c r="D400" s="45" t="s">
        <v>35</v>
      </c>
      <c r="E400" s="30"/>
      <c r="F400" s="30"/>
      <c r="G400" s="30"/>
      <c r="H400" s="30"/>
      <c r="I400" s="30"/>
      <c r="J400" s="30"/>
      <c r="K400" s="30"/>
      <c r="L400" s="30"/>
      <c r="M400" s="44" t="str">
        <f t="shared" si="6"/>
        <v>CM</v>
      </c>
    </row>
    <row r="401" spans="1:13" ht="28.8" thickTop="1" thickBot="1" x14ac:dyDescent="0.35">
      <c r="A401" s="186"/>
      <c r="B401" s="14" t="s">
        <v>240</v>
      </c>
      <c r="C401" s="6" t="s">
        <v>241</v>
      </c>
      <c r="D401" s="45" t="s">
        <v>64</v>
      </c>
      <c r="E401" s="30"/>
      <c r="F401" s="30"/>
      <c r="G401" s="30"/>
      <c r="H401" s="30"/>
      <c r="I401" s="30"/>
      <c r="J401" s="30"/>
      <c r="K401" s="30"/>
      <c r="L401" s="30"/>
      <c r="M401" s="44" t="str">
        <f t="shared" si="6"/>
        <v>CM</v>
      </c>
    </row>
    <row r="402" spans="1:13" ht="15.6" thickTop="1" thickBot="1" x14ac:dyDescent="0.35">
      <c r="A402" s="186"/>
      <c r="B402" s="13" t="s">
        <v>242</v>
      </c>
      <c r="C402" s="7" t="s">
        <v>243</v>
      </c>
      <c r="D402" s="42" t="s">
        <v>31</v>
      </c>
      <c r="E402" s="30"/>
      <c r="F402" s="30"/>
      <c r="G402" s="30"/>
      <c r="H402" s="30"/>
      <c r="I402" s="30"/>
      <c r="J402" s="30"/>
      <c r="K402" s="30"/>
      <c r="L402" s="30"/>
      <c r="M402" s="44" t="str">
        <f t="shared" si="6"/>
        <v>CM</v>
      </c>
    </row>
    <row r="403" spans="1:13" ht="15.6" thickTop="1" thickBot="1" x14ac:dyDescent="0.35">
      <c r="A403" s="186"/>
      <c r="B403" s="13" t="s">
        <v>242</v>
      </c>
      <c r="C403" s="7" t="s">
        <v>243</v>
      </c>
      <c r="D403" s="42" t="s">
        <v>32</v>
      </c>
      <c r="E403" s="30"/>
      <c r="F403" s="30"/>
      <c r="G403" s="30"/>
      <c r="H403" s="30"/>
      <c r="I403" s="30"/>
      <c r="J403" s="30"/>
      <c r="K403" s="30"/>
      <c r="L403" s="30"/>
      <c r="M403" s="44" t="str">
        <f t="shared" si="6"/>
        <v>CM</v>
      </c>
    </row>
    <row r="404" spans="1:13" ht="15.6" thickTop="1" thickBot="1" x14ac:dyDescent="0.35">
      <c r="A404" s="186"/>
      <c r="B404" s="13" t="s">
        <v>242</v>
      </c>
      <c r="C404" s="7" t="s">
        <v>243</v>
      </c>
      <c r="D404" s="42" t="s">
        <v>33</v>
      </c>
      <c r="E404" s="30"/>
      <c r="F404" s="30"/>
      <c r="G404" s="30"/>
      <c r="H404" s="30"/>
      <c r="I404" s="30"/>
      <c r="J404" s="30"/>
      <c r="K404" s="30"/>
      <c r="L404" s="30"/>
      <c r="M404" s="44" t="str">
        <f t="shared" si="6"/>
        <v>CM</v>
      </c>
    </row>
    <row r="405" spans="1:13" ht="15.6" thickTop="1" thickBot="1" x14ac:dyDescent="0.35">
      <c r="A405" s="186"/>
      <c r="B405" s="13" t="s">
        <v>242</v>
      </c>
      <c r="C405" s="7" t="s">
        <v>243</v>
      </c>
      <c r="D405" s="42" t="s">
        <v>35</v>
      </c>
      <c r="E405" s="30"/>
      <c r="F405" s="30"/>
      <c r="G405" s="30"/>
      <c r="H405" s="30"/>
      <c r="I405" s="30"/>
      <c r="J405" s="30"/>
      <c r="K405" s="30"/>
      <c r="L405" s="30"/>
      <c r="M405" s="44" t="str">
        <f t="shared" si="6"/>
        <v>CM</v>
      </c>
    </row>
    <row r="406" spans="1:13" ht="15.6" thickTop="1" thickBot="1" x14ac:dyDescent="0.35">
      <c r="A406" s="186"/>
      <c r="B406" s="13" t="s">
        <v>242</v>
      </c>
      <c r="C406" s="7" t="s">
        <v>243</v>
      </c>
      <c r="D406" s="42" t="s">
        <v>64</v>
      </c>
      <c r="E406" s="30"/>
      <c r="F406" s="30"/>
      <c r="G406" s="30"/>
      <c r="H406" s="30"/>
      <c r="I406" s="30"/>
      <c r="J406" s="30"/>
      <c r="K406" s="30"/>
      <c r="L406" s="30"/>
      <c r="M406" s="44" t="str">
        <f t="shared" si="6"/>
        <v>CM</v>
      </c>
    </row>
    <row r="407" spans="1:13" ht="15.6" thickTop="1" thickBot="1" x14ac:dyDescent="0.35">
      <c r="A407" s="186"/>
      <c r="B407" s="13" t="s">
        <v>244</v>
      </c>
      <c r="C407" s="7" t="s">
        <v>245</v>
      </c>
      <c r="D407" s="42" t="s">
        <v>31</v>
      </c>
      <c r="E407" s="30"/>
      <c r="F407" s="30"/>
      <c r="G407" s="30"/>
      <c r="H407" s="30"/>
      <c r="I407" s="30"/>
      <c r="J407" s="30"/>
      <c r="K407" s="30"/>
      <c r="L407" s="30"/>
      <c r="M407" s="44" t="str">
        <f t="shared" si="6"/>
        <v>CM</v>
      </c>
    </row>
    <row r="408" spans="1:13" ht="15.6" thickTop="1" thickBot="1" x14ac:dyDescent="0.35">
      <c r="A408" s="186"/>
      <c r="B408" s="13" t="s">
        <v>244</v>
      </c>
      <c r="C408" s="7" t="s">
        <v>245</v>
      </c>
      <c r="D408" s="42" t="s">
        <v>32</v>
      </c>
      <c r="E408" s="30"/>
      <c r="F408" s="30"/>
      <c r="G408" s="30"/>
      <c r="H408" s="30"/>
      <c r="I408" s="30"/>
      <c r="J408" s="30"/>
      <c r="K408" s="30"/>
      <c r="L408" s="30"/>
      <c r="M408" s="44" t="str">
        <f t="shared" si="6"/>
        <v>CM</v>
      </c>
    </row>
    <row r="409" spans="1:13" ht="15.6" thickTop="1" thickBot="1" x14ac:dyDescent="0.35">
      <c r="A409" s="186"/>
      <c r="B409" s="13" t="s">
        <v>244</v>
      </c>
      <c r="C409" s="7" t="s">
        <v>245</v>
      </c>
      <c r="D409" s="42" t="s">
        <v>33</v>
      </c>
      <c r="E409" s="30"/>
      <c r="F409" s="30"/>
      <c r="G409" s="30"/>
      <c r="H409" s="30"/>
      <c r="I409" s="30"/>
      <c r="J409" s="30"/>
      <c r="K409" s="30"/>
      <c r="L409" s="30"/>
      <c r="M409" s="44" t="str">
        <f t="shared" si="6"/>
        <v>CM</v>
      </c>
    </row>
    <row r="410" spans="1:13" ht="15.6" thickTop="1" thickBot="1" x14ac:dyDescent="0.35">
      <c r="A410" s="186"/>
      <c r="B410" s="13" t="s">
        <v>244</v>
      </c>
      <c r="C410" s="7" t="s">
        <v>245</v>
      </c>
      <c r="D410" s="42" t="s">
        <v>35</v>
      </c>
      <c r="E410" s="30"/>
      <c r="F410" s="30"/>
      <c r="G410" s="30"/>
      <c r="H410" s="30"/>
      <c r="I410" s="30"/>
      <c r="J410" s="30"/>
      <c r="K410" s="30"/>
      <c r="L410" s="30"/>
      <c r="M410" s="44" t="str">
        <f t="shared" si="6"/>
        <v>CM</v>
      </c>
    </row>
    <row r="411" spans="1:13" ht="15.6" thickTop="1" thickBot="1" x14ac:dyDescent="0.35">
      <c r="A411" s="186"/>
      <c r="B411" s="13" t="s">
        <v>244</v>
      </c>
      <c r="C411" s="7" t="s">
        <v>245</v>
      </c>
      <c r="D411" s="42" t="s">
        <v>64</v>
      </c>
      <c r="E411" s="30"/>
      <c r="F411" s="30"/>
      <c r="G411" s="30"/>
      <c r="H411" s="30"/>
      <c r="I411" s="30"/>
      <c r="J411" s="30"/>
      <c r="K411" s="30"/>
      <c r="L411" s="30"/>
      <c r="M411" s="44" t="str">
        <f t="shared" si="6"/>
        <v>CM</v>
      </c>
    </row>
    <row r="412" spans="1:13" ht="15.6" thickTop="1" thickBot="1" x14ac:dyDescent="0.35">
      <c r="A412" s="186"/>
      <c r="B412" s="13" t="s">
        <v>246</v>
      </c>
      <c r="C412" s="7" t="s">
        <v>247</v>
      </c>
      <c r="D412" s="42" t="s">
        <v>31</v>
      </c>
      <c r="E412" s="30"/>
      <c r="F412" s="30"/>
      <c r="G412" s="30"/>
      <c r="H412" s="30"/>
      <c r="I412" s="30"/>
      <c r="J412" s="30"/>
      <c r="K412" s="30"/>
      <c r="L412" s="30"/>
      <c r="M412" s="44" t="str">
        <f t="shared" si="6"/>
        <v>CM</v>
      </c>
    </row>
    <row r="413" spans="1:13" ht="15.6" thickTop="1" thickBot="1" x14ac:dyDescent="0.35">
      <c r="A413" s="186"/>
      <c r="B413" s="13" t="s">
        <v>246</v>
      </c>
      <c r="C413" s="7" t="s">
        <v>247</v>
      </c>
      <c r="D413" s="42" t="s">
        <v>32</v>
      </c>
      <c r="E413" s="30"/>
      <c r="F413" s="30"/>
      <c r="G413" s="30"/>
      <c r="H413" s="30"/>
      <c r="I413" s="30"/>
      <c r="J413" s="30"/>
      <c r="K413" s="30"/>
      <c r="L413" s="30"/>
      <c r="M413" s="44" t="str">
        <f t="shared" si="6"/>
        <v>CM</v>
      </c>
    </row>
    <row r="414" spans="1:13" ht="15.6" thickTop="1" thickBot="1" x14ac:dyDescent="0.35">
      <c r="A414" s="186"/>
      <c r="B414" s="13" t="s">
        <v>246</v>
      </c>
      <c r="C414" s="7" t="s">
        <v>247</v>
      </c>
      <c r="D414" s="42" t="s">
        <v>33</v>
      </c>
      <c r="E414" s="30"/>
      <c r="F414" s="30"/>
      <c r="G414" s="30"/>
      <c r="H414" s="30"/>
      <c r="I414" s="30"/>
      <c r="J414" s="30"/>
      <c r="K414" s="30"/>
      <c r="L414" s="30"/>
      <c r="M414" s="44" t="str">
        <f t="shared" si="6"/>
        <v>CM</v>
      </c>
    </row>
    <row r="415" spans="1:13" ht="15.6" thickTop="1" thickBot="1" x14ac:dyDescent="0.35">
      <c r="A415" s="186"/>
      <c r="B415" s="13" t="s">
        <v>246</v>
      </c>
      <c r="C415" s="7" t="s">
        <v>247</v>
      </c>
      <c r="D415" s="42" t="s">
        <v>35</v>
      </c>
      <c r="E415" s="30"/>
      <c r="F415" s="30"/>
      <c r="G415" s="30"/>
      <c r="H415" s="30"/>
      <c r="I415" s="30"/>
      <c r="J415" s="30"/>
      <c r="K415" s="30"/>
      <c r="L415" s="30"/>
      <c r="M415" s="44" t="str">
        <f t="shared" si="6"/>
        <v>CM</v>
      </c>
    </row>
    <row r="416" spans="1:13" ht="15.6" thickTop="1" thickBot="1" x14ac:dyDescent="0.35">
      <c r="A416" s="186"/>
      <c r="B416" s="13" t="s">
        <v>246</v>
      </c>
      <c r="C416" s="7" t="s">
        <v>247</v>
      </c>
      <c r="D416" s="42" t="s">
        <v>64</v>
      </c>
      <c r="E416" s="30"/>
      <c r="F416" s="30"/>
      <c r="G416" s="30"/>
      <c r="H416" s="30"/>
      <c r="I416" s="30"/>
      <c r="J416" s="30"/>
      <c r="K416" s="30"/>
      <c r="L416" s="30"/>
      <c r="M416" s="44" t="str">
        <f t="shared" si="6"/>
        <v>CM</v>
      </c>
    </row>
    <row r="417" spans="1:13" ht="15.6" thickTop="1" thickBot="1" x14ac:dyDescent="0.35">
      <c r="A417" s="186"/>
      <c r="B417" s="13" t="s">
        <v>248</v>
      </c>
      <c r="C417" s="7" t="s">
        <v>249</v>
      </c>
      <c r="D417" s="42" t="s">
        <v>31</v>
      </c>
      <c r="E417" s="30"/>
      <c r="F417" s="30"/>
      <c r="G417" s="30"/>
      <c r="H417" s="30"/>
      <c r="I417" s="30"/>
      <c r="J417" s="30"/>
      <c r="K417" s="30"/>
      <c r="L417" s="30"/>
      <c r="M417" s="44" t="str">
        <f t="shared" si="6"/>
        <v>CM</v>
      </c>
    </row>
    <row r="418" spans="1:13" ht="15.6" thickTop="1" thickBot="1" x14ac:dyDescent="0.35">
      <c r="A418" s="186"/>
      <c r="B418" s="13" t="s">
        <v>248</v>
      </c>
      <c r="C418" s="7" t="s">
        <v>249</v>
      </c>
      <c r="D418" s="42" t="s">
        <v>32</v>
      </c>
      <c r="E418" s="30"/>
      <c r="F418" s="30"/>
      <c r="G418" s="30"/>
      <c r="H418" s="30"/>
      <c r="I418" s="30"/>
      <c r="J418" s="30"/>
      <c r="K418" s="30"/>
      <c r="L418" s="30"/>
      <c r="M418" s="44" t="str">
        <f t="shared" si="6"/>
        <v>CM</v>
      </c>
    </row>
    <row r="419" spans="1:13" ht="15.6" thickTop="1" thickBot="1" x14ac:dyDescent="0.35">
      <c r="A419" s="186"/>
      <c r="B419" s="13" t="s">
        <v>248</v>
      </c>
      <c r="C419" s="7" t="s">
        <v>249</v>
      </c>
      <c r="D419" s="42" t="s">
        <v>33</v>
      </c>
      <c r="E419" s="30"/>
      <c r="F419" s="30"/>
      <c r="G419" s="30"/>
      <c r="H419" s="30"/>
      <c r="I419" s="30"/>
      <c r="J419" s="30"/>
      <c r="K419" s="30"/>
      <c r="L419" s="30"/>
      <c r="M419" s="44" t="str">
        <f t="shared" si="6"/>
        <v>CM</v>
      </c>
    </row>
    <row r="420" spans="1:13" ht="15.6" thickTop="1" thickBot="1" x14ac:dyDescent="0.35">
      <c r="A420" s="186"/>
      <c r="B420" s="13" t="s">
        <v>248</v>
      </c>
      <c r="C420" s="7" t="s">
        <v>249</v>
      </c>
      <c r="D420" s="42" t="s">
        <v>35</v>
      </c>
      <c r="E420" s="30"/>
      <c r="F420" s="30"/>
      <c r="G420" s="30"/>
      <c r="H420" s="30"/>
      <c r="I420" s="30"/>
      <c r="J420" s="30"/>
      <c r="K420" s="30"/>
      <c r="L420" s="30"/>
      <c r="M420" s="44" t="str">
        <f t="shared" si="6"/>
        <v>CM</v>
      </c>
    </row>
    <row r="421" spans="1:13" ht="15.6" thickTop="1" thickBot="1" x14ac:dyDescent="0.35">
      <c r="A421" s="186"/>
      <c r="B421" s="13" t="s">
        <v>248</v>
      </c>
      <c r="C421" s="7" t="s">
        <v>249</v>
      </c>
      <c r="D421" s="42" t="s">
        <v>64</v>
      </c>
      <c r="E421" s="30"/>
      <c r="F421" s="30"/>
      <c r="G421" s="30"/>
      <c r="H421" s="30"/>
      <c r="I421" s="30"/>
      <c r="J421" s="30"/>
      <c r="K421" s="30"/>
      <c r="L421" s="30"/>
      <c r="M421" s="44" t="str">
        <f t="shared" si="6"/>
        <v>CM</v>
      </c>
    </row>
    <row r="422" spans="1:13" ht="15.6" thickTop="1" thickBot="1" x14ac:dyDescent="0.35">
      <c r="A422" s="186"/>
      <c r="B422" s="13" t="s">
        <v>250</v>
      </c>
      <c r="C422" s="7" t="s">
        <v>251</v>
      </c>
      <c r="D422" s="42" t="s">
        <v>31</v>
      </c>
      <c r="E422" s="30"/>
      <c r="F422" s="30"/>
      <c r="G422" s="30"/>
      <c r="H422" s="30"/>
      <c r="I422" s="30"/>
      <c r="J422" s="30"/>
      <c r="K422" s="30"/>
      <c r="L422" s="30"/>
      <c r="M422" s="44" t="str">
        <f t="shared" si="6"/>
        <v>CM</v>
      </c>
    </row>
    <row r="423" spans="1:13" ht="15.6" thickTop="1" thickBot="1" x14ac:dyDescent="0.35">
      <c r="A423" s="186"/>
      <c r="B423" s="13" t="s">
        <v>250</v>
      </c>
      <c r="C423" s="7" t="s">
        <v>251</v>
      </c>
      <c r="D423" s="42" t="s">
        <v>32</v>
      </c>
      <c r="E423" s="30"/>
      <c r="F423" s="30"/>
      <c r="G423" s="30"/>
      <c r="H423" s="30"/>
      <c r="I423" s="30"/>
      <c r="J423" s="30"/>
      <c r="K423" s="30"/>
      <c r="L423" s="30"/>
      <c r="M423" s="44" t="str">
        <f t="shared" si="6"/>
        <v>CM</v>
      </c>
    </row>
    <row r="424" spans="1:13" ht="15.6" thickTop="1" thickBot="1" x14ac:dyDescent="0.35">
      <c r="A424" s="186"/>
      <c r="B424" s="13" t="s">
        <v>250</v>
      </c>
      <c r="C424" s="7" t="s">
        <v>251</v>
      </c>
      <c r="D424" s="42" t="s">
        <v>33</v>
      </c>
      <c r="E424" s="30"/>
      <c r="F424" s="30"/>
      <c r="G424" s="30"/>
      <c r="H424" s="30"/>
      <c r="I424" s="30"/>
      <c r="J424" s="30"/>
      <c r="K424" s="30"/>
      <c r="L424" s="30"/>
      <c r="M424" s="44" t="str">
        <f t="shared" si="6"/>
        <v>CM</v>
      </c>
    </row>
    <row r="425" spans="1:13" ht="15.6" thickTop="1" thickBot="1" x14ac:dyDescent="0.35">
      <c r="A425" s="186"/>
      <c r="B425" s="13" t="s">
        <v>250</v>
      </c>
      <c r="C425" s="7" t="s">
        <v>251</v>
      </c>
      <c r="D425" s="42" t="s">
        <v>35</v>
      </c>
      <c r="E425" s="30"/>
      <c r="F425" s="30"/>
      <c r="G425" s="30"/>
      <c r="H425" s="30"/>
      <c r="I425" s="30"/>
      <c r="J425" s="30"/>
      <c r="K425" s="30"/>
      <c r="L425" s="30"/>
      <c r="M425" s="44" t="str">
        <f t="shared" si="6"/>
        <v>CM</v>
      </c>
    </row>
    <row r="426" spans="1:13" ht="15.6" thickTop="1" thickBot="1" x14ac:dyDescent="0.35">
      <c r="A426" s="186"/>
      <c r="B426" s="13" t="s">
        <v>250</v>
      </c>
      <c r="C426" s="7" t="s">
        <v>251</v>
      </c>
      <c r="D426" s="42" t="s">
        <v>64</v>
      </c>
      <c r="E426" s="30"/>
      <c r="F426" s="30"/>
      <c r="G426" s="30"/>
      <c r="H426" s="30"/>
      <c r="I426" s="30"/>
      <c r="J426" s="30"/>
      <c r="K426" s="30"/>
      <c r="L426" s="30"/>
      <c r="M426" s="44" t="str">
        <f t="shared" si="6"/>
        <v>CM</v>
      </c>
    </row>
    <row r="427" spans="1:13" ht="15.6" thickTop="1" thickBot="1" x14ac:dyDescent="0.35">
      <c r="A427" s="186"/>
      <c r="B427" s="13" t="s">
        <v>252</v>
      </c>
      <c r="C427" s="7" t="s">
        <v>253</v>
      </c>
      <c r="D427" s="42" t="s">
        <v>31</v>
      </c>
      <c r="E427" s="30"/>
      <c r="F427" s="30"/>
      <c r="G427" s="30"/>
      <c r="H427" s="30"/>
      <c r="I427" s="30"/>
      <c r="J427" s="30"/>
      <c r="K427" s="30"/>
      <c r="L427" s="30"/>
      <c r="M427" s="44" t="str">
        <f t="shared" si="6"/>
        <v>CM</v>
      </c>
    </row>
    <row r="428" spans="1:13" ht="15.6" thickTop="1" thickBot="1" x14ac:dyDescent="0.35">
      <c r="A428" s="186"/>
      <c r="B428" s="13" t="s">
        <v>252</v>
      </c>
      <c r="C428" s="7" t="s">
        <v>253</v>
      </c>
      <c r="D428" s="42" t="s">
        <v>32</v>
      </c>
      <c r="E428" s="30"/>
      <c r="F428" s="30"/>
      <c r="G428" s="30"/>
      <c r="H428" s="30"/>
      <c r="I428" s="30"/>
      <c r="J428" s="30"/>
      <c r="K428" s="30"/>
      <c r="L428" s="30"/>
      <c r="M428" s="44" t="str">
        <f t="shared" si="6"/>
        <v>CM</v>
      </c>
    </row>
    <row r="429" spans="1:13" ht="15.6" thickTop="1" thickBot="1" x14ac:dyDescent="0.35">
      <c r="A429" s="186"/>
      <c r="B429" s="13" t="s">
        <v>252</v>
      </c>
      <c r="C429" s="7" t="s">
        <v>253</v>
      </c>
      <c r="D429" s="42" t="s">
        <v>33</v>
      </c>
      <c r="E429" s="30"/>
      <c r="F429" s="30"/>
      <c r="G429" s="30"/>
      <c r="H429" s="30"/>
      <c r="I429" s="30"/>
      <c r="J429" s="30"/>
      <c r="K429" s="30"/>
      <c r="L429" s="30"/>
      <c r="M429" s="44" t="str">
        <f t="shared" si="6"/>
        <v>CM</v>
      </c>
    </row>
    <row r="430" spans="1:13" ht="15.6" thickTop="1" thickBot="1" x14ac:dyDescent="0.35">
      <c r="A430" s="186"/>
      <c r="B430" s="13" t="s">
        <v>252</v>
      </c>
      <c r="C430" s="7" t="s">
        <v>253</v>
      </c>
      <c r="D430" s="42" t="s">
        <v>35</v>
      </c>
      <c r="E430" s="30"/>
      <c r="F430" s="30"/>
      <c r="G430" s="30"/>
      <c r="H430" s="30"/>
      <c r="I430" s="30"/>
      <c r="J430" s="30"/>
      <c r="K430" s="30"/>
      <c r="L430" s="30"/>
      <c r="M430" s="44" t="str">
        <f t="shared" si="6"/>
        <v>CM</v>
      </c>
    </row>
    <row r="431" spans="1:13" ht="15.6" thickTop="1" thickBot="1" x14ac:dyDescent="0.35">
      <c r="A431" s="186"/>
      <c r="B431" s="13" t="s">
        <v>252</v>
      </c>
      <c r="C431" s="7" t="s">
        <v>253</v>
      </c>
      <c r="D431" s="42" t="s">
        <v>64</v>
      </c>
      <c r="E431" s="30"/>
      <c r="F431" s="30"/>
      <c r="G431" s="30"/>
      <c r="H431" s="30"/>
      <c r="I431" s="30"/>
      <c r="J431" s="30"/>
      <c r="K431" s="30"/>
      <c r="L431" s="30"/>
      <c r="M431" s="44" t="str">
        <f t="shared" si="6"/>
        <v>CM</v>
      </c>
    </row>
    <row r="432" spans="1:13" ht="15.6" thickTop="1" thickBot="1" x14ac:dyDescent="0.35">
      <c r="A432" s="186"/>
      <c r="B432" s="13" t="s">
        <v>254</v>
      </c>
      <c r="C432" s="7" t="s">
        <v>255</v>
      </c>
      <c r="D432" s="42" t="s">
        <v>31</v>
      </c>
      <c r="E432" s="30"/>
      <c r="F432" s="30"/>
      <c r="G432" s="30"/>
      <c r="H432" s="30"/>
      <c r="I432" s="30"/>
      <c r="J432" s="30"/>
      <c r="K432" s="30"/>
      <c r="L432" s="30"/>
      <c r="M432" s="44" t="str">
        <f t="shared" si="6"/>
        <v>CM</v>
      </c>
    </row>
    <row r="433" spans="1:13" ht="15.6" thickTop="1" thickBot="1" x14ac:dyDescent="0.35">
      <c r="A433" s="186"/>
      <c r="B433" s="13" t="s">
        <v>254</v>
      </c>
      <c r="C433" s="7" t="s">
        <v>255</v>
      </c>
      <c r="D433" s="42" t="s">
        <v>32</v>
      </c>
      <c r="E433" s="30"/>
      <c r="F433" s="30"/>
      <c r="G433" s="30"/>
      <c r="H433" s="30"/>
      <c r="I433" s="30"/>
      <c r="J433" s="30"/>
      <c r="K433" s="30"/>
      <c r="L433" s="30"/>
      <c r="M433" s="44" t="str">
        <f t="shared" si="6"/>
        <v>CM</v>
      </c>
    </row>
    <row r="434" spans="1:13" ht="15.6" thickTop="1" thickBot="1" x14ac:dyDescent="0.35">
      <c r="A434" s="186"/>
      <c r="B434" s="13" t="s">
        <v>254</v>
      </c>
      <c r="C434" s="7" t="s">
        <v>255</v>
      </c>
      <c r="D434" s="42" t="s">
        <v>33</v>
      </c>
      <c r="E434" s="30"/>
      <c r="F434" s="30"/>
      <c r="G434" s="30"/>
      <c r="H434" s="30"/>
      <c r="I434" s="30"/>
      <c r="J434" s="30"/>
      <c r="K434" s="30"/>
      <c r="L434" s="30"/>
      <c r="M434" s="44" t="str">
        <f t="shared" si="6"/>
        <v>CM</v>
      </c>
    </row>
    <row r="435" spans="1:13" ht="15.6" thickTop="1" thickBot="1" x14ac:dyDescent="0.35">
      <c r="A435" s="186"/>
      <c r="B435" s="13" t="s">
        <v>254</v>
      </c>
      <c r="C435" s="7" t="s">
        <v>255</v>
      </c>
      <c r="D435" s="42" t="s">
        <v>35</v>
      </c>
      <c r="E435" s="30"/>
      <c r="F435" s="30"/>
      <c r="G435" s="30"/>
      <c r="H435" s="30"/>
      <c r="I435" s="30"/>
      <c r="J435" s="30"/>
      <c r="K435" s="30"/>
      <c r="L435" s="30"/>
      <c r="M435" s="44" t="str">
        <f t="shared" si="6"/>
        <v>CM</v>
      </c>
    </row>
    <row r="436" spans="1:13" ht="15.6" thickTop="1" thickBot="1" x14ac:dyDescent="0.35">
      <c r="A436" s="186"/>
      <c r="B436" s="13" t="s">
        <v>254</v>
      </c>
      <c r="C436" s="7" t="s">
        <v>255</v>
      </c>
      <c r="D436" s="42" t="s">
        <v>64</v>
      </c>
      <c r="E436" s="30"/>
      <c r="F436" s="30"/>
      <c r="G436" s="30"/>
      <c r="H436" s="30"/>
      <c r="I436" s="30"/>
      <c r="J436" s="30"/>
      <c r="K436" s="30"/>
      <c r="L436" s="30"/>
      <c r="M436" s="44" t="str">
        <f t="shared" si="6"/>
        <v>CM</v>
      </c>
    </row>
    <row r="437" spans="1:13" ht="15.6" thickTop="1" thickBot="1" x14ac:dyDescent="0.35">
      <c r="A437" s="186"/>
      <c r="B437" s="14" t="s">
        <v>256</v>
      </c>
      <c r="C437" s="6" t="s">
        <v>257</v>
      </c>
      <c r="D437" s="45" t="s">
        <v>31</v>
      </c>
      <c r="E437" s="10"/>
      <c r="F437" s="10"/>
      <c r="G437" s="10"/>
      <c r="H437" s="30"/>
      <c r="I437" s="30"/>
      <c r="J437" s="30"/>
      <c r="K437" s="30"/>
      <c r="L437" s="30"/>
      <c r="M437" s="44" t="str">
        <f t="shared" si="6"/>
        <v>CM</v>
      </c>
    </row>
    <row r="438" spans="1:13" ht="15.6" thickTop="1" thickBot="1" x14ac:dyDescent="0.35">
      <c r="A438" s="186"/>
      <c r="B438" s="14" t="s">
        <v>256</v>
      </c>
      <c r="C438" s="6" t="s">
        <v>257</v>
      </c>
      <c r="D438" s="45" t="s">
        <v>32</v>
      </c>
      <c r="E438" s="30"/>
      <c r="F438" s="30"/>
      <c r="G438" s="30"/>
      <c r="H438" s="30"/>
      <c r="I438" s="30"/>
      <c r="J438" s="30"/>
      <c r="K438" s="30"/>
      <c r="L438" s="30"/>
      <c r="M438" s="44" t="str">
        <f t="shared" si="6"/>
        <v>CM</v>
      </c>
    </row>
    <row r="439" spans="1:13" ht="15.6" thickTop="1" thickBot="1" x14ac:dyDescent="0.35">
      <c r="A439" s="186"/>
      <c r="B439" s="14" t="s">
        <v>256</v>
      </c>
      <c r="C439" s="6" t="s">
        <v>257</v>
      </c>
      <c r="D439" s="45" t="s">
        <v>33</v>
      </c>
      <c r="E439" s="30"/>
      <c r="F439" s="30"/>
      <c r="G439" s="30"/>
      <c r="H439" s="30"/>
      <c r="I439" s="30"/>
      <c r="J439" s="30"/>
      <c r="K439" s="30"/>
      <c r="L439" s="30"/>
      <c r="M439" s="44" t="str">
        <f t="shared" si="6"/>
        <v>CM</v>
      </c>
    </row>
    <row r="440" spans="1:13" ht="15.6" thickTop="1" thickBot="1" x14ac:dyDescent="0.35">
      <c r="A440" s="186"/>
      <c r="B440" s="14" t="s">
        <v>256</v>
      </c>
      <c r="C440" s="6" t="s">
        <v>257</v>
      </c>
      <c r="D440" s="45" t="s">
        <v>35</v>
      </c>
      <c r="E440" s="30"/>
      <c r="F440" s="30"/>
      <c r="G440" s="30"/>
      <c r="H440" s="30"/>
      <c r="I440" s="30"/>
      <c r="J440" s="30"/>
      <c r="K440" s="30"/>
      <c r="L440" s="30"/>
      <c r="M440" s="44" t="str">
        <f t="shared" si="6"/>
        <v>CM</v>
      </c>
    </row>
    <row r="441" spans="1:13" ht="15.6" thickTop="1" thickBot="1" x14ac:dyDescent="0.35">
      <c r="A441" s="186"/>
      <c r="B441" s="14" t="s">
        <v>256</v>
      </c>
      <c r="C441" s="6" t="s">
        <v>257</v>
      </c>
      <c r="D441" s="45" t="s">
        <v>64</v>
      </c>
      <c r="E441" s="30"/>
      <c r="F441" s="30"/>
      <c r="G441" s="30"/>
      <c r="H441" s="30"/>
      <c r="I441" s="30"/>
      <c r="J441" s="30"/>
      <c r="K441" s="30"/>
      <c r="L441" s="30"/>
      <c r="M441" s="44" t="str">
        <f t="shared" si="6"/>
        <v>CM</v>
      </c>
    </row>
    <row r="442" spans="1:13" ht="15.6" thickTop="1" thickBot="1" x14ac:dyDescent="0.35">
      <c r="A442" s="186"/>
      <c r="B442" s="13" t="s">
        <v>258</v>
      </c>
      <c r="C442" s="7" t="s">
        <v>259</v>
      </c>
      <c r="D442" s="42" t="s">
        <v>31</v>
      </c>
      <c r="E442" s="30"/>
      <c r="F442" s="30"/>
      <c r="G442" s="30"/>
      <c r="H442" s="30"/>
      <c r="I442" s="30"/>
      <c r="J442" s="30"/>
      <c r="K442" s="30"/>
      <c r="L442" s="30"/>
      <c r="M442" s="44" t="str">
        <f t="shared" si="6"/>
        <v>CM</v>
      </c>
    </row>
    <row r="443" spans="1:13" ht="15.6" thickTop="1" thickBot="1" x14ac:dyDescent="0.35">
      <c r="A443" s="186"/>
      <c r="B443" s="13" t="s">
        <v>258</v>
      </c>
      <c r="C443" s="7" t="s">
        <v>259</v>
      </c>
      <c r="D443" s="42" t="s">
        <v>32</v>
      </c>
      <c r="E443" s="30"/>
      <c r="F443" s="30"/>
      <c r="G443" s="30"/>
      <c r="H443" s="30"/>
      <c r="I443" s="30"/>
      <c r="J443" s="30"/>
      <c r="K443" s="30"/>
      <c r="L443" s="30"/>
      <c r="M443" s="44" t="str">
        <f t="shared" si="6"/>
        <v>CM</v>
      </c>
    </row>
    <row r="444" spans="1:13" ht="15.6" thickTop="1" thickBot="1" x14ac:dyDescent="0.35">
      <c r="A444" s="186"/>
      <c r="B444" s="13" t="s">
        <v>258</v>
      </c>
      <c r="C444" s="7" t="s">
        <v>259</v>
      </c>
      <c r="D444" s="42" t="s">
        <v>33</v>
      </c>
      <c r="E444" s="30"/>
      <c r="F444" s="30"/>
      <c r="G444" s="30"/>
      <c r="H444" s="30"/>
      <c r="I444" s="30"/>
      <c r="J444" s="30"/>
      <c r="K444" s="30"/>
      <c r="L444" s="30"/>
      <c r="M444" s="44" t="str">
        <f t="shared" si="6"/>
        <v>CM</v>
      </c>
    </row>
    <row r="445" spans="1:13" ht="15.6" thickTop="1" thickBot="1" x14ac:dyDescent="0.35">
      <c r="A445" s="186"/>
      <c r="B445" s="13" t="s">
        <v>258</v>
      </c>
      <c r="C445" s="7" t="s">
        <v>259</v>
      </c>
      <c r="D445" s="42" t="s">
        <v>35</v>
      </c>
      <c r="E445" s="30"/>
      <c r="F445" s="30"/>
      <c r="G445" s="30"/>
      <c r="H445" s="30"/>
      <c r="I445" s="30"/>
      <c r="J445" s="30"/>
      <c r="K445" s="30"/>
      <c r="L445" s="30"/>
      <c r="M445" s="44" t="str">
        <f t="shared" si="6"/>
        <v>CM</v>
      </c>
    </row>
    <row r="446" spans="1:13" ht="15.6" thickTop="1" thickBot="1" x14ac:dyDescent="0.35">
      <c r="A446" s="186"/>
      <c r="B446" s="13" t="s">
        <v>258</v>
      </c>
      <c r="C446" s="7" t="s">
        <v>259</v>
      </c>
      <c r="D446" s="42" t="s">
        <v>64</v>
      </c>
      <c r="E446" s="30"/>
      <c r="F446" s="30"/>
      <c r="G446" s="30"/>
      <c r="H446" s="30"/>
      <c r="I446" s="30"/>
      <c r="J446" s="30"/>
      <c r="K446" s="30"/>
      <c r="L446" s="30"/>
      <c r="M446" s="44" t="str">
        <f t="shared" si="6"/>
        <v>CM</v>
      </c>
    </row>
    <row r="447" spans="1:13" ht="15.6" thickTop="1" thickBot="1" x14ac:dyDescent="0.35">
      <c r="A447" s="186"/>
      <c r="B447" s="13" t="s">
        <v>260</v>
      </c>
      <c r="C447" s="7" t="s">
        <v>261</v>
      </c>
      <c r="D447" s="42" t="s">
        <v>31</v>
      </c>
      <c r="E447" s="30"/>
      <c r="F447" s="30"/>
      <c r="G447" s="30"/>
      <c r="H447" s="30"/>
      <c r="I447" s="30"/>
      <c r="J447" s="30"/>
      <c r="K447" s="30"/>
      <c r="L447" s="30"/>
      <c r="M447" s="44" t="str">
        <f t="shared" si="6"/>
        <v>CM</v>
      </c>
    </row>
    <row r="448" spans="1:13" ht="15.6" thickTop="1" thickBot="1" x14ac:dyDescent="0.35">
      <c r="A448" s="186"/>
      <c r="B448" s="13" t="s">
        <v>260</v>
      </c>
      <c r="C448" s="7" t="s">
        <v>261</v>
      </c>
      <c r="D448" s="42" t="s">
        <v>32</v>
      </c>
      <c r="E448" s="30"/>
      <c r="F448" s="30"/>
      <c r="G448" s="30"/>
      <c r="H448" s="30"/>
      <c r="I448" s="30"/>
      <c r="J448" s="30"/>
      <c r="K448" s="30"/>
      <c r="L448" s="30"/>
      <c r="M448" s="44" t="str">
        <f t="shared" si="6"/>
        <v>CM</v>
      </c>
    </row>
    <row r="449" spans="1:13" ht="15.6" thickTop="1" thickBot="1" x14ac:dyDescent="0.35">
      <c r="A449" s="186"/>
      <c r="B449" s="13" t="s">
        <v>260</v>
      </c>
      <c r="C449" s="7" t="s">
        <v>261</v>
      </c>
      <c r="D449" s="42" t="s">
        <v>33</v>
      </c>
      <c r="E449" s="30"/>
      <c r="F449" s="30"/>
      <c r="G449" s="30"/>
      <c r="H449" s="30"/>
      <c r="I449" s="30"/>
      <c r="J449" s="30"/>
      <c r="K449" s="30"/>
      <c r="L449" s="30"/>
      <c r="M449" s="44" t="str">
        <f t="shared" si="6"/>
        <v>CM</v>
      </c>
    </row>
    <row r="450" spans="1:13" ht="15.6" thickTop="1" thickBot="1" x14ac:dyDescent="0.35">
      <c r="A450" s="186"/>
      <c r="B450" s="13" t="s">
        <v>260</v>
      </c>
      <c r="C450" s="7" t="s">
        <v>261</v>
      </c>
      <c r="D450" s="42" t="s">
        <v>35</v>
      </c>
      <c r="E450" s="30"/>
      <c r="F450" s="30"/>
      <c r="G450" s="30"/>
      <c r="H450" s="30"/>
      <c r="I450" s="30"/>
      <c r="J450" s="30"/>
      <c r="K450" s="30"/>
      <c r="L450" s="30"/>
      <c r="M450" s="44" t="str">
        <f t="shared" si="6"/>
        <v>CM</v>
      </c>
    </row>
    <row r="451" spans="1:13" ht="15.6" thickTop="1" thickBot="1" x14ac:dyDescent="0.35">
      <c r="A451" s="186"/>
      <c r="B451" s="13" t="s">
        <v>260</v>
      </c>
      <c r="C451" s="7" t="s">
        <v>261</v>
      </c>
      <c r="D451" s="42" t="s">
        <v>64</v>
      </c>
      <c r="E451" s="30"/>
      <c r="F451" s="30"/>
      <c r="G451" s="30"/>
      <c r="H451" s="30"/>
      <c r="I451" s="30"/>
      <c r="J451" s="30"/>
      <c r="K451" s="30"/>
      <c r="L451" s="30"/>
      <c r="M451" s="44" t="str">
        <f t="shared" si="6"/>
        <v>CM</v>
      </c>
    </row>
    <row r="452" spans="1:13" ht="28.8" thickTop="1" thickBot="1" x14ac:dyDescent="0.35">
      <c r="A452" s="186"/>
      <c r="B452" s="13" t="s">
        <v>262</v>
      </c>
      <c r="C452" s="7" t="s">
        <v>263</v>
      </c>
      <c r="D452" s="42" t="s">
        <v>31</v>
      </c>
      <c r="E452" s="30"/>
      <c r="F452" s="30"/>
      <c r="G452" s="30"/>
      <c r="H452" s="30"/>
      <c r="I452" s="30"/>
      <c r="J452" s="30"/>
      <c r="K452" s="30"/>
      <c r="L452" s="30"/>
      <c r="M452" s="44" t="str">
        <f t="shared" si="6"/>
        <v>CM</v>
      </c>
    </row>
    <row r="453" spans="1:13" ht="28.8" thickTop="1" thickBot="1" x14ac:dyDescent="0.35">
      <c r="A453" s="186"/>
      <c r="B453" s="13" t="s">
        <v>262</v>
      </c>
      <c r="C453" s="7" t="s">
        <v>263</v>
      </c>
      <c r="D453" s="42" t="s">
        <v>32</v>
      </c>
      <c r="E453" s="30"/>
      <c r="F453" s="30"/>
      <c r="G453" s="30"/>
      <c r="H453" s="30"/>
      <c r="I453" s="30"/>
      <c r="J453" s="30"/>
      <c r="K453" s="30"/>
      <c r="L453" s="30"/>
      <c r="M453" s="44" t="str">
        <f t="shared" si="6"/>
        <v>CM</v>
      </c>
    </row>
    <row r="454" spans="1:13" ht="28.8" thickTop="1" thickBot="1" x14ac:dyDescent="0.35">
      <c r="A454" s="186"/>
      <c r="B454" s="13" t="s">
        <v>262</v>
      </c>
      <c r="C454" s="7" t="s">
        <v>263</v>
      </c>
      <c r="D454" s="42" t="s">
        <v>33</v>
      </c>
      <c r="E454" s="30"/>
      <c r="F454" s="30"/>
      <c r="G454" s="30"/>
      <c r="H454" s="30"/>
      <c r="I454" s="30"/>
      <c r="J454" s="30"/>
      <c r="K454" s="30"/>
      <c r="L454" s="30"/>
      <c r="M454" s="44" t="str">
        <f t="shared" si="6"/>
        <v>CM</v>
      </c>
    </row>
    <row r="455" spans="1:13" ht="28.8" thickTop="1" thickBot="1" x14ac:dyDescent="0.35">
      <c r="A455" s="186"/>
      <c r="B455" s="13" t="s">
        <v>262</v>
      </c>
      <c r="C455" s="7" t="s">
        <v>263</v>
      </c>
      <c r="D455" s="42" t="s">
        <v>35</v>
      </c>
      <c r="E455" s="30"/>
      <c r="F455" s="30"/>
      <c r="G455" s="30"/>
      <c r="H455" s="30"/>
      <c r="I455" s="30"/>
      <c r="J455" s="30"/>
      <c r="K455" s="30"/>
      <c r="L455" s="30"/>
      <c r="M455" s="44" t="str">
        <f t="shared" si="6"/>
        <v>CM</v>
      </c>
    </row>
    <row r="456" spans="1:13" ht="28.8" thickTop="1" thickBot="1" x14ac:dyDescent="0.35">
      <c r="A456" s="186"/>
      <c r="B456" s="13" t="s">
        <v>262</v>
      </c>
      <c r="C456" s="7" t="s">
        <v>263</v>
      </c>
      <c r="D456" s="42" t="s">
        <v>64</v>
      </c>
      <c r="E456" s="30"/>
      <c r="F456" s="30"/>
      <c r="G456" s="30"/>
      <c r="H456" s="30"/>
      <c r="I456" s="30"/>
      <c r="J456" s="30"/>
      <c r="K456" s="30"/>
      <c r="L456" s="30"/>
      <c r="M456" s="44" t="str">
        <f t="shared" si="6"/>
        <v>CM</v>
      </c>
    </row>
    <row r="457" spans="1:13" ht="15.6" thickTop="1" thickBot="1" x14ac:dyDescent="0.35">
      <c r="A457" s="186"/>
      <c r="B457" s="13" t="s">
        <v>264</v>
      </c>
      <c r="C457" s="7" t="s">
        <v>265</v>
      </c>
      <c r="D457" s="42" t="s">
        <v>31</v>
      </c>
      <c r="E457" s="30"/>
      <c r="F457" s="30"/>
      <c r="G457" s="30"/>
      <c r="H457" s="30"/>
      <c r="I457" s="30"/>
      <c r="J457" s="30"/>
      <c r="K457" s="30"/>
      <c r="L457" s="30"/>
      <c r="M457" s="44" t="str">
        <f t="shared" si="6"/>
        <v>CM</v>
      </c>
    </row>
    <row r="458" spans="1:13" ht="15.6" thickTop="1" thickBot="1" x14ac:dyDescent="0.35">
      <c r="A458" s="186"/>
      <c r="B458" s="13" t="s">
        <v>264</v>
      </c>
      <c r="C458" s="7" t="s">
        <v>265</v>
      </c>
      <c r="D458" s="42" t="s">
        <v>32</v>
      </c>
      <c r="E458" s="30"/>
      <c r="F458" s="30"/>
      <c r="G458" s="30"/>
      <c r="H458" s="30"/>
      <c r="I458" s="30"/>
      <c r="J458" s="30"/>
      <c r="K458" s="30"/>
      <c r="L458" s="30"/>
      <c r="M458" s="44" t="str">
        <f t="shared" si="6"/>
        <v>CM</v>
      </c>
    </row>
    <row r="459" spans="1:13" ht="15.6" thickTop="1" thickBot="1" x14ac:dyDescent="0.35">
      <c r="A459" s="186"/>
      <c r="B459" s="13" t="s">
        <v>264</v>
      </c>
      <c r="C459" s="7" t="s">
        <v>265</v>
      </c>
      <c r="D459" s="42" t="s">
        <v>33</v>
      </c>
      <c r="E459" s="30"/>
      <c r="F459" s="30"/>
      <c r="G459" s="30"/>
      <c r="H459" s="30"/>
      <c r="I459" s="30"/>
      <c r="J459" s="30"/>
      <c r="K459" s="30"/>
      <c r="L459" s="30"/>
      <c r="M459" s="44" t="str">
        <f t="shared" si="6"/>
        <v>CM</v>
      </c>
    </row>
    <row r="460" spans="1:13" ht="15.6" thickTop="1" thickBot="1" x14ac:dyDescent="0.35">
      <c r="A460" s="186"/>
      <c r="B460" s="13" t="s">
        <v>264</v>
      </c>
      <c r="C460" s="7" t="s">
        <v>265</v>
      </c>
      <c r="D460" s="42" t="s">
        <v>35</v>
      </c>
      <c r="E460" s="30"/>
      <c r="F460" s="30"/>
      <c r="G460" s="30"/>
      <c r="H460" s="30"/>
      <c r="I460" s="30"/>
      <c r="J460" s="30"/>
      <c r="K460" s="30"/>
      <c r="L460" s="30"/>
      <c r="M460" s="44" t="str">
        <f t="shared" si="6"/>
        <v>CM</v>
      </c>
    </row>
    <row r="461" spans="1:13" ht="15.6" thickTop="1" thickBot="1" x14ac:dyDescent="0.35">
      <c r="A461" s="186"/>
      <c r="B461" s="13" t="s">
        <v>264</v>
      </c>
      <c r="C461" s="7" t="s">
        <v>265</v>
      </c>
      <c r="D461" s="42" t="s">
        <v>64</v>
      </c>
      <c r="E461" s="30"/>
      <c r="F461" s="30"/>
      <c r="G461" s="30"/>
      <c r="H461" s="30"/>
      <c r="I461" s="30"/>
      <c r="J461" s="30"/>
      <c r="K461" s="30"/>
      <c r="L461" s="30"/>
      <c r="M461" s="44" t="str">
        <f t="shared" ref="M461:M524" si="7">LEFT(B461,2)</f>
        <v>CM</v>
      </c>
    </row>
    <row r="462" spans="1:13" ht="15.6" thickTop="1" thickBot="1" x14ac:dyDescent="0.35">
      <c r="A462" s="186"/>
      <c r="B462" s="13" t="s">
        <v>266</v>
      </c>
      <c r="C462" s="7" t="s">
        <v>267</v>
      </c>
      <c r="D462" s="42" t="s">
        <v>31</v>
      </c>
      <c r="E462" s="30"/>
      <c r="F462" s="30"/>
      <c r="G462" s="30"/>
      <c r="H462" s="30"/>
      <c r="I462" s="30"/>
      <c r="J462" s="30"/>
      <c r="K462" s="30"/>
      <c r="L462" s="30"/>
      <c r="M462" s="44" t="str">
        <f t="shared" si="7"/>
        <v>CM</v>
      </c>
    </row>
    <row r="463" spans="1:13" ht="15.6" thickTop="1" thickBot="1" x14ac:dyDescent="0.35">
      <c r="A463" s="186"/>
      <c r="B463" s="13" t="s">
        <v>266</v>
      </c>
      <c r="C463" s="7" t="s">
        <v>267</v>
      </c>
      <c r="D463" s="42" t="s">
        <v>32</v>
      </c>
      <c r="E463" s="30"/>
      <c r="F463" s="30"/>
      <c r="G463" s="30"/>
      <c r="H463" s="30"/>
      <c r="I463" s="30"/>
      <c r="J463" s="30"/>
      <c r="K463" s="30"/>
      <c r="L463" s="30"/>
      <c r="M463" s="44" t="str">
        <f t="shared" si="7"/>
        <v>CM</v>
      </c>
    </row>
    <row r="464" spans="1:13" ht="15.6" thickTop="1" thickBot="1" x14ac:dyDescent="0.35">
      <c r="A464" s="186"/>
      <c r="B464" s="13" t="s">
        <v>266</v>
      </c>
      <c r="C464" s="7" t="s">
        <v>267</v>
      </c>
      <c r="D464" s="42" t="s">
        <v>33</v>
      </c>
      <c r="E464" s="30"/>
      <c r="F464" s="30"/>
      <c r="G464" s="30"/>
      <c r="H464" s="30"/>
      <c r="I464" s="30"/>
      <c r="J464" s="30"/>
      <c r="K464" s="30"/>
      <c r="L464" s="30"/>
      <c r="M464" s="44" t="str">
        <f t="shared" si="7"/>
        <v>CM</v>
      </c>
    </row>
    <row r="465" spans="1:13" ht="15.6" thickTop="1" thickBot="1" x14ac:dyDescent="0.35">
      <c r="A465" s="186"/>
      <c r="B465" s="13" t="s">
        <v>266</v>
      </c>
      <c r="C465" s="7" t="s">
        <v>267</v>
      </c>
      <c r="D465" s="42" t="s">
        <v>35</v>
      </c>
      <c r="E465" s="30"/>
      <c r="F465" s="30"/>
      <c r="G465" s="30"/>
      <c r="H465" s="30"/>
      <c r="I465" s="30"/>
      <c r="J465" s="30"/>
      <c r="K465" s="30"/>
      <c r="L465" s="30"/>
      <c r="M465" s="44" t="str">
        <f t="shared" si="7"/>
        <v>CM</v>
      </c>
    </row>
    <row r="466" spans="1:13" ht="15.6" thickTop="1" thickBot="1" x14ac:dyDescent="0.35">
      <c r="A466" s="186"/>
      <c r="B466" s="13" t="s">
        <v>266</v>
      </c>
      <c r="C466" s="7" t="s">
        <v>267</v>
      </c>
      <c r="D466" s="42" t="s">
        <v>64</v>
      </c>
      <c r="E466" s="30"/>
      <c r="F466" s="30"/>
      <c r="G466" s="30"/>
      <c r="H466" s="30"/>
      <c r="I466" s="30"/>
      <c r="J466" s="30"/>
      <c r="K466" s="30"/>
      <c r="L466" s="30"/>
      <c r="M466" s="44" t="str">
        <f t="shared" si="7"/>
        <v>CM</v>
      </c>
    </row>
    <row r="467" spans="1:13" ht="15.6" thickTop="1" thickBot="1" x14ac:dyDescent="0.35">
      <c r="A467" s="186"/>
      <c r="B467" s="13" t="s">
        <v>268</v>
      </c>
      <c r="C467" s="7" t="s">
        <v>269</v>
      </c>
      <c r="D467" s="42" t="s">
        <v>31</v>
      </c>
      <c r="E467" s="30"/>
      <c r="F467" s="30"/>
      <c r="G467" s="30"/>
      <c r="H467" s="30"/>
      <c r="I467" s="30"/>
      <c r="J467" s="30"/>
      <c r="K467" s="30"/>
      <c r="L467" s="30"/>
      <c r="M467" s="44" t="str">
        <f t="shared" si="7"/>
        <v>CM</v>
      </c>
    </row>
    <row r="468" spans="1:13" ht="15.6" thickTop="1" thickBot="1" x14ac:dyDescent="0.35">
      <c r="A468" s="186"/>
      <c r="B468" s="13" t="s">
        <v>268</v>
      </c>
      <c r="C468" s="7" t="s">
        <v>269</v>
      </c>
      <c r="D468" s="42" t="s">
        <v>32</v>
      </c>
      <c r="E468" s="30"/>
      <c r="F468" s="30"/>
      <c r="G468" s="30"/>
      <c r="H468" s="30"/>
      <c r="I468" s="30"/>
      <c r="J468" s="30"/>
      <c r="K468" s="30"/>
      <c r="L468" s="30"/>
      <c r="M468" s="44" t="str">
        <f t="shared" si="7"/>
        <v>CM</v>
      </c>
    </row>
    <row r="469" spans="1:13" ht="15.6" thickTop="1" thickBot="1" x14ac:dyDescent="0.35">
      <c r="A469" s="186"/>
      <c r="B469" s="13" t="s">
        <v>268</v>
      </c>
      <c r="C469" s="7" t="s">
        <v>269</v>
      </c>
      <c r="D469" s="42" t="s">
        <v>33</v>
      </c>
      <c r="E469" s="30"/>
      <c r="F469" s="30"/>
      <c r="G469" s="30"/>
      <c r="H469" s="30"/>
      <c r="I469" s="30"/>
      <c r="J469" s="30"/>
      <c r="K469" s="30"/>
      <c r="L469" s="30"/>
      <c r="M469" s="44" t="str">
        <f t="shared" si="7"/>
        <v>CM</v>
      </c>
    </row>
    <row r="470" spans="1:13" ht="15.6" thickTop="1" thickBot="1" x14ac:dyDescent="0.35">
      <c r="A470" s="186"/>
      <c r="B470" s="13" t="s">
        <v>268</v>
      </c>
      <c r="C470" s="7" t="s">
        <v>269</v>
      </c>
      <c r="D470" s="42" t="s">
        <v>35</v>
      </c>
      <c r="E470" s="30"/>
      <c r="F470" s="30"/>
      <c r="G470" s="30"/>
      <c r="H470" s="30"/>
      <c r="I470" s="30"/>
      <c r="J470" s="30"/>
      <c r="K470" s="30"/>
      <c r="L470" s="30"/>
      <c r="M470" s="44" t="str">
        <f t="shared" si="7"/>
        <v>CM</v>
      </c>
    </row>
    <row r="471" spans="1:13" ht="15.6" thickTop="1" thickBot="1" x14ac:dyDescent="0.35">
      <c r="A471" s="186"/>
      <c r="B471" s="13" t="s">
        <v>268</v>
      </c>
      <c r="C471" s="7" t="s">
        <v>269</v>
      </c>
      <c r="D471" s="42" t="s">
        <v>64</v>
      </c>
      <c r="E471" s="30"/>
      <c r="F471" s="30"/>
      <c r="G471" s="30"/>
      <c r="H471" s="30"/>
      <c r="I471" s="30"/>
      <c r="J471" s="30"/>
      <c r="K471" s="30"/>
      <c r="L471" s="30"/>
      <c r="M471" s="44" t="str">
        <f t="shared" si="7"/>
        <v>CM</v>
      </c>
    </row>
    <row r="472" spans="1:13" ht="15.6" thickTop="1" thickBot="1" x14ac:dyDescent="0.35">
      <c r="A472" s="186"/>
      <c r="B472" s="14" t="s">
        <v>270</v>
      </c>
      <c r="C472" s="6" t="s">
        <v>271</v>
      </c>
      <c r="D472" s="45" t="s">
        <v>31</v>
      </c>
      <c r="E472" s="10"/>
      <c r="F472" s="10"/>
      <c r="G472" s="10"/>
      <c r="H472" s="30"/>
      <c r="I472" s="30"/>
      <c r="J472" s="30"/>
      <c r="K472" s="30"/>
      <c r="L472" s="30"/>
      <c r="M472" s="44" t="str">
        <f t="shared" si="7"/>
        <v>CM</v>
      </c>
    </row>
    <row r="473" spans="1:13" ht="15.6" thickTop="1" thickBot="1" x14ac:dyDescent="0.35">
      <c r="A473" s="186"/>
      <c r="B473" s="14" t="s">
        <v>270</v>
      </c>
      <c r="C473" s="6" t="s">
        <v>271</v>
      </c>
      <c r="D473" s="45" t="s">
        <v>32</v>
      </c>
      <c r="E473" s="30"/>
      <c r="F473" s="30"/>
      <c r="G473" s="30"/>
      <c r="H473" s="30"/>
      <c r="I473" s="30"/>
      <c r="J473" s="30"/>
      <c r="K473" s="30"/>
      <c r="L473" s="30"/>
      <c r="M473" s="44" t="str">
        <f t="shared" si="7"/>
        <v>CM</v>
      </c>
    </row>
    <row r="474" spans="1:13" ht="15.6" thickTop="1" thickBot="1" x14ac:dyDescent="0.35">
      <c r="A474" s="186"/>
      <c r="B474" s="14" t="s">
        <v>270</v>
      </c>
      <c r="C474" s="6" t="s">
        <v>271</v>
      </c>
      <c r="D474" s="45" t="s">
        <v>33</v>
      </c>
      <c r="E474" s="30"/>
      <c r="F474" s="30"/>
      <c r="G474" s="30"/>
      <c r="H474" s="30"/>
      <c r="I474" s="30"/>
      <c r="J474" s="30"/>
      <c r="K474" s="30"/>
      <c r="L474" s="30"/>
      <c r="M474" s="44" t="str">
        <f t="shared" si="7"/>
        <v>CM</v>
      </c>
    </row>
    <row r="475" spans="1:13" ht="15.6" thickTop="1" thickBot="1" x14ac:dyDescent="0.35">
      <c r="A475" s="186"/>
      <c r="B475" s="14" t="s">
        <v>270</v>
      </c>
      <c r="C475" s="6" t="s">
        <v>271</v>
      </c>
      <c r="D475" s="45" t="s">
        <v>35</v>
      </c>
      <c r="E475" s="30"/>
      <c r="F475" s="30"/>
      <c r="G475" s="30"/>
      <c r="H475" s="30"/>
      <c r="I475" s="30"/>
      <c r="J475" s="30"/>
      <c r="K475" s="30"/>
      <c r="L475" s="30"/>
      <c r="M475" s="44" t="str">
        <f t="shared" si="7"/>
        <v>CM</v>
      </c>
    </row>
    <row r="476" spans="1:13" ht="15.6" thickTop="1" thickBot="1" x14ac:dyDescent="0.35">
      <c r="A476" s="186"/>
      <c r="B476" s="14" t="s">
        <v>270</v>
      </c>
      <c r="C476" s="6" t="s">
        <v>271</v>
      </c>
      <c r="D476" s="45" t="s">
        <v>64</v>
      </c>
      <c r="E476" s="30"/>
      <c r="F476" s="30"/>
      <c r="G476" s="30"/>
      <c r="H476" s="30"/>
      <c r="I476" s="30"/>
      <c r="J476" s="30"/>
      <c r="K476" s="30"/>
      <c r="L476" s="30"/>
      <c r="M476" s="44" t="str">
        <f t="shared" si="7"/>
        <v>CM</v>
      </c>
    </row>
    <row r="477" spans="1:13" ht="28.8" thickTop="1" thickBot="1" x14ac:dyDescent="0.35">
      <c r="A477" s="186"/>
      <c r="B477" s="13" t="s">
        <v>272</v>
      </c>
      <c r="C477" s="7" t="s">
        <v>273</v>
      </c>
      <c r="D477" s="42" t="s">
        <v>31</v>
      </c>
      <c r="E477" s="30"/>
      <c r="F477" s="30"/>
      <c r="G477" s="30"/>
      <c r="H477" s="30"/>
      <c r="I477" s="30"/>
      <c r="J477" s="30"/>
      <c r="K477" s="30"/>
      <c r="L477" s="30"/>
      <c r="M477" s="44" t="str">
        <f t="shared" si="7"/>
        <v>CM</v>
      </c>
    </row>
    <row r="478" spans="1:13" ht="28.8" thickTop="1" thickBot="1" x14ac:dyDescent="0.35">
      <c r="A478" s="186"/>
      <c r="B478" s="13" t="s">
        <v>272</v>
      </c>
      <c r="C478" s="7" t="s">
        <v>273</v>
      </c>
      <c r="D478" s="42" t="s">
        <v>32</v>
      </c>
      <c r="E478" s="30"/>
      <c r="F478" s="30"/>
      <c r="G478" s="30"/>
      <c r="H478" s="30"/>
      <c r="I478" s="30"/>
      <c r="J478" s="30"/>
      <c r="K478" s="30"/>
      <c r="L478" s="30"/>
      <c r="M478" s="44" t="str">
        <f t="shared" si="7"/>
        <v>CM</v>
      </c>
    </row>
    <row r="479" spans="1:13" ht="28.8" thickTop="1" thickBot="1" x14ac:dyDescent="0.35">
      <c r="A479" s="186"/>
      <c r="B479" s="13" t="s">
        <v>272</v>
      </c>
      <c r="C479" s="7" t="s">
        <v>273</v>
      </c>
      <c r="D479" s="42" t="s">
        <v>33</v>
      </c>
      <c r="E479" s="30"/>
      <c r="F479" s="30"/>
      <c r="G479" s="30"/>
      <c r="H479" s="30"/>
      <c r="I479" s="30"/>
      <c r="J479" s="30"/>
      <c r="K479" s="30"/>
      <c r="L479" s="30"/>
      <c r="M479" s="44" t="str">
        <f t="shared" si="7"/>
        <v>CM</v>
      </c>
    </row>
    <row r="480" spans="1:13" ht="28.8" thickTop="1" thickBot="1" x14ac:dyDescent="0.35">
      <c r="A480" s="186"/>
      <c r="B480" s="13" t="s">
        <v>272</v>
      </c>
      <c r="C480" s="7" t="s">
        <v>273</v>
      </c>
      <c r="D480" s="42" t="s">
        <v>35</v>
      </c>
      <c r="E480" s="30"/>
      <c r="F480" s="30"/>
      <c r="G480" s="30"/>
      <c r="H480" s="30"/>
      <c r="I480" s="30"/>
      <c r="J480" s="30"/>
      <c r="K480" s="30"/>
      <c r="L480" s="30"/>
      <c r="M480" s="44" t="str">
        <f t="shared" si="7"/>
        <v>CM</v>
      </c>
    </row>
    <row r="481" spans="1:13" ht="28.8" thickTop="1" thickBot="1" x14ac:dyDescent="0.35">
      <c r="A481" s="186"/>
      <c r="B481" s="13" t="s">
        <v>272</v>
      </c>
      <c r="C481" s="7" t="s">
        <v>273</v>
      </c>
      <c r="D481" s="42" t="s">
        <v>64</v>
      </c>
      <c r="E481" s="30"/>
      <c r="F481" s="30"/>
      <c r="G481" s="30"/>
      <c r="H481" s="30"/>
      <c r="I481" s="30"/>
      <c r="J481" s="30"/>
      <c r="K481" s="30"/>
      <c r="L481" s="30"/>
      <c r="M481" s="44" t="str">
        <f t="shared" si="7"/>
        <v>CM</v>
      </c>
    </row>
    <row r="482" spans="1:13" ht="17.100000000000001" customHeight="1" thickTop="1" thickBot="1" x14ac:dyDescent="0.35">
      <c r="A482" s="186"/>
      <c r="B482" s="13" t="s">
        <v>274</v>
      </c>
      <c r="C482" s="7" t="s">
        <v>275</v>
      </c>
      <c r="D482" s="42" t="s">
        <v>31</v>
      </c>
      <c r="E482" s="30"/>
      <c r="F482" s="30"/>
      <c r="G482" s="30"/>
      <c r="H482" s="30"/>
      <c r="I482" s="30"/>
      <c r="J482" s="30"/>
      <c r="K482" s="30"/>
      <c r="L482" s="30"/>
      <c r="M482" s="44" t="str">
        <f t="shared" si="7"/>
        <v>CM</v>
      </c>
    </row>
    <row r="483" spans="1:13" ht="17.100000000000001" customHeight="1" thickTop="1" thickBot="1" x14ac:dyDescent="0.35">
      <c r="A483" s="186"/>
      <c r="B483" s="13" t="s">
        <v>274</v>
      </c>
      <c r="C483" s="7" t="s">
        <v>275</v>
      </c>
      <c r="D483" s="42" t="s">
        <v>32</v>
      </c>
      <c r="E483" s="30"/>
      <c r="F483" s="30"/>
      <c r="G483" s="30"/>
      <c r="H483" s="30"/>
      <c r="I483" s="30"/>
      <c r="J483" s="30"/>
      <c r="K483" s="30"/>
      <c r="L483" s="30"/>
      <c r="M483" s="44" t="str">
        <f t="shared" si="7"/>
        <v>CM</v>
      </c>
    </row>
    <row r="484" spans="1:13" ht="17.100000000000001" customHeight="1" thickTop="1" thickBot="1" x14ac:dyDescent="0.35">
      <c r="A484" s="186"/>
      <c r="B484" s="13" t="s">
        <v>274</v>
      </c>
      <c r="C484" s="7" t="s">
        <v>275</v>
      </c>
      <c r="D484" s="42" t="s">
        <v>33</v>
      </c>
      <c r="E484" s="30"/>
      <c r="F484" s="30"/>
      <c r="G484" s="30"/>
      <c r="H484" s="30"/>
      <c r="I484" s="30"/>
      <c r="J484" s="30"/>
      <c r="K484" s="30"/>
      <c r="L484" s="30"/>
      <c r="M484" s="44" t="str">
        <f t="shared" si="7"/>
        <v>CM</v>
      </c>
    </row>
    <row r="485" spans="1:13" ht="17.100000000000001" customHeight="1" thickTop="1" thickBot="1" x14ac:dyDescent="0.35">
      <c r="A485" s="186"/>
      <c r="B485" s="13" t="s">
        <v>274</v>
      </c>
      <c r="C485" s="7" t="s">
        <v>275</v>
      </c>
      <c r="D485" s="42" t="s">
        <v>35</v>
      </c>
      <c r="E485" s="30"/>
      <c r="F485" s="30"/>
      <c r="G485" s="30"/>
      <c r="H485" s="30"/>
      <c r="I485" s="30"/>
      <c r="J485" s="30"/>
      <c r="K485" s="30"/>
      <c r="L485" s="30"/>
      <c r="M485" s="44" t="str">
        <f t="shared" si="7"/>
        <v>CM</v>
      </c>
    </row>
    <row r="486" spans="1:13" ht="17.100000000000001" customHeight="1" thickTop="1" thickBot="1" x14ac:dyDescent="0.35">
      <c r="A486" s="186"/>
      <c r="B486" s="13" t="s">
        <v>274</v>
      </c>
      <c r="C486" s="7" t="s">
        <v>275</v>
      </c>
      <c r="D486" s="42" t="s">
        <v>64</v>
      </c>
      <c r="E486" s="30"/>
      <c r="F486" s="30"/>
      <c r="G486" s="30"/>
      <c r="H486" s="30"/>
      <c r="I486" s="30"/>
      <c r="J486" s="30"/>
      <c r="K486" s="30"/>
      <c r="L486" s="30"/>
      <c r="M486" s="44" t="str">
        <f t="shared" si="7"/>
        <v>CM</v>
      </c>
    </row>
    <row r="487" spans="1:13" ht="28.8" thickTop="1" thickBot="1" x14ac:dyDescent="0.35">
      <c r="A487" s="186"/>
      <c r="B487" s="13" t="s">
        <v>276</v>
      </c>
      <c r="C487" s="7" t="s">
        <v>277</v>
      </c>
      <c r="D487" s="42" t="s">
        <v>31</v>
      </c>
      <c r="E487" s="30"/>
      <c r="F487" s="30"/>
      <c r="G487" s="30"/>
      <c r="H487" s="30"/>
      <c r="I487" s="30"/>
      <c r="J487" s="30"/>
      <c r="K487" s="30"/>
      <c r="L487" s="30"/>
      <c r="M487" s="44" t="str">
        <f t="shared" si="7"/>
        <v>CM</v>
      </c>
    </row>
    <row r="488" spans="1:13" ht="28.8" thickTop="1" thickBot="1" x14ac:dyDescent="0.35">
      <c r="A488" s="186"/>
      <c r="B488" s="13" t="s">
        <v>276</v>
      </c>
      <c r="C488" s="7" t="s">
        <v>277</v>
      </c>
      <c r="D488" s="42" t="s">
        <v>32</v>
      </c>
      <c r="E488" s="30"/>
      <c r="F488" s="30"/>
      <c r="G488" s="30"/>
      <c r="H488" s="30"/>
      <c r="I488" s="30"/>
      <c r="J488" s="30"/>
      <c r="K488" s="30"/>
      <c r="L488" s="30"/>
      <c r="M488" s="44" t="str">
        <f t="shared" si="7"/>
        <v>CM</v>
      </c>
    </row>
    <row r="489" spans="1:13" ht="28.8" thickTop="1" thickBot="1" x14ac:dyDescent="0.35">
      <c r="A489" s="186"/>
      <c r="B489" s="13" t="s">
        <v>276</v>
      </c>
      <c r="C489" s="7" t="s">
        <v>277</v>
      </c>
      <c r="D489" s="42" t="s">
        <v>33</v>
      </c>
      <c r="E489" s="30"/>
      <c r="F489" s="30"/>
      <c r="G489" s="30"/>
      <c r="H489" s="30"/>
      <c r="I489" s="30"/>
      <c r="J489" s="30"/>
      <c r="K489" s="30"/>
      <c r="L489" s="30"/>
      <c r="M489" s="44" t="str">
        <f t="shared" si="7"/>
        <v>CM</v>
      </c>
    </row>
    <row r="490" spans="1:13" ht="28.8" thickTop="1" thickBot="1" x14ac:dyDescent="0.35">
      <c r="A490" s="186"/>
      <c r="B490" s="13" t="s">
        <v>276</v>
      </c>
      <c r="C490" s="7" t="s">
        <v>277</v>
      </c>
      <c r="D490" s="42" t="s">
        <v>35</v>
      </c>
      <c r="E490" s="30"/>
      <c r="F490" s="30"/>
      <c r="G490" s="30"/>
      <c r="H490" s="30"/>
      <c r="I490" s="30"/>
      <c r="J490" s="30"/>
      <c r="K490" s="30"/>
      <c r="L490" s="30"/>
      <c r="M490" s="44" t="str">
        <f t="shared" si="7"/>
        <v>CM</v>
      </c>
    </row>
    <row r="491" spans="1:13" ht="28.8" thickTop="1" thickBot="1" x14ac:dyDescent="0.35">
      <c r="A491" s="186"/>
      <c r="B491" s="13" t="s">
        <v>276</v>
      </c>
      <c r="C491" s="7" t="s">
        <v>277</v>
      </c>
      <c r="D491" s="42" t="s">
        <v>64</v>
      </c>
      <c r="E491" s="30"/>
      <c r="F491" s="30"/>
      <c r="G491" s="30"/>
      <c r="H491" s="30"/>
      <c r="I491" s="30"/>
      <c r="J491" s="30"/>
      <c r="K491" s="30"/>
      <c r="L491" s="30"/>
      <c r="M491" s="44" t="str">
        <f t="shared" si="7"/>
        <v>CM</v>
      </c>
    </row>
    <row r="492" spans="1:13" ht="15.6" thickTop="1" thickBot="1" x14ac:dyDescent="0.35">
      <c r="A492" s="186"/>
      <c r="B492" s="13" t="s">
        <v>278</v>
      </c>
      <c r="C492" s="7" t="s">
        <v>279</v>
      </c>
      <c r="D492" s="42" t="s">
        <v>31</v>
      </c>
      <c r="E492" s="30"/>
      <c r="F492" s="30"/>
      <c r="G492" s="30"/>
      <c r="H492" s="30"/>
      <c r="I492" s="30"/>
      <c r="J492" s="30"/>
      <c r="K492" s="30"/>
      <c r="L492" s="30"/>
      <c r="M492" s="44" t="str">
        <f t="shared" si="7"/>
        <v>CM</v>
      </c>
    </row>
    <row r="493" spans="1:13" ht="15.6" thickTop="1" thickBot="1" x14ac:dyDescent="0.35">
      <c r="A493" s="186"/>
      <c r="B493" s="13" t="s">
        <v>278</v>
      </c>
      <c r="C493" s="7" t="s">
        <v>279</v>
      </c>
      <c r="D493" s="42" t="s">
        <v>32</v>
      </c>
      <c r="E493" s="30"/>
      <c r="F493" s="30"/>
      <c r="G493" s="30"/>
      <c r="H493" s="30"/>
      <c r="I493" s="30"/>
      <c r="J493" s="30"/>
      <c r="K493" s="30"/>
      <c r="L493" s="30"/>
      <c r="M493" s="44" t="str">
        <f t="shared" si="7"/>
        <v>CM</v>
      </c>
    </row>
    <row r="494" spans="1:13" ht="15.6" thickTop="1" thickBot="1" x14ac:dyDescent="0.35">
      <c r="A494" s="186"/>
      <c r="B494" s="13" t="s">
        <v>278</v>
      </c>
      <c r="C494" s="7" t="s">
        <v>279</v>
      </c>
      <c r="D494" s="42" t="s">
        <v>33</v>
      </c>
      <c r="E494" s="30"/>
      <c r="F494" s="30"/>
      <c r="G494" s="30"/>
      <c r="H494" s="30"/>
      <c r="I494" s="30"/>
      <c r="J494" s="30"/>
      <c r="K494" s="30"/>
      <c r="L494" s="30"/>
      <c r="M494" s="44" t="str">
        <f t="shared" si="7"/>
        <v>CM</v>
      </c>
    </row>
    <row r="495" spans="1:13" ht="15.6" thickTop="1" thickBot="1" x14ac:dyDescent="0.35">
      <c r="A495" s="186"/>
      <c r="B495" s="13" t="s">
        <v>278</v>
      </c>
      <c r="C495" s="7" t="s">
        <v>279</v>
      </c>
      <c r="D495" s="42" t="s">
        <v>35</v>
      </c>
      <c r="E495" s="30"/>
      <c r="F495" s="30"/>
      <c r="G495" s="30"/>
      <c r="H495" s="30"/>
      <c r="I495" s="30"/>
      <c r="J495" s="30"/>
      <c r="K495" s="30"/>
      <c r="L495" s="30"/>
      <c r="M495" s="44" t="str">
        <f t="shared" si="7"/>
        <v>CM</v>
      </c>
    </row>
    <row r="496" spans="1:13" ht="15.6" thickTop="1" thickBot="1" x14ac:dyDescent="0.35">
      <c r="A496" s="186"/>
      <c r="B496" s="13" t="s">
        <v>278</v>
      </c>
      <c r="C496" s="7" t="s">
        <v>279</v>
      </c>
      <c r="D496" s="42" t="s">
        <v>64</v>
      </c>
      <c r="E496" s="30"/>
      <c r="F496" s="30"/>
      <c r="G496" s="30"/>
      <c r="H496" s="30"/>
      <c r="I496" s="30"/>
      <c r="J496" s="30"/>
      <c r="K496" s="30"/>
      <c r="L496" s="30"/>
      <c r="M496" s="44" t="str">
        <f t="shared" si="7"/>
        <v>CM</v>
      </c>
    </row>
    <row r="497" spans="1:13" ht="15.6" thickTop="1" thickBot="1" x14ac:dyDescent="0.35">
      <c r="A497" s="186"/>
      <c r="B497" s="13" t="s">
        <v>280</v>
      </c>
      <c r="C497" s="7" t="s">
        <v>281</v>
      </c>
      <c r="D497" s="42" t="s">
        <v>31</v>
      </c>
      <c r="E497" s="30"/>
      <c r="F497" s="30"/>
      <c r="G497" s="30"/>
      <c r="H497" s="30"/>
      <c r="I497" s="30"/>
      <c r="J497" s="30"/>
      <c r="K497" s="30"/>
      <c r="L497" s="30"/>
      <c r="M497" s="44" t="str">
        <f t="shared" si="7"/>
        <v>CM</v>
      </c>
    </row>
    <row r="498" spans="1:13" ht="15.6" thickTop="1" thickBot="1" x14ac:dyDescent="0.35">
      <c r="A498" s="186"/>
      <c r="B498" s="13" t="s">
        <v>280</v>
      </c>
      <c r="C498" s="7" t="s">
        <v>281</v>
      </c>
      <c r="D498" s="42" t="s">
        <v>32</v>
      </c>
      <c r="E498" s="30"/>
      <c r="F498" s="30"/>
      <c r="G498" s="30"/>
      <c r="H498" s="30"/>
      <c r="I498" s="30"/>
      <c r="J498" s="30"/>
      <c r="K498" s="30"/>
      <c r="L498" s="30"/>
      <c r="M498" s="44" t="str">
        <f t="shared" si="7"/>
        <v>CM</v>
      </c>
    </row>
    <row r="499" spans="1:13" ht="15.6" thickTop="1" thickBot="1" x14ac:dyDescent="0.35">
      <c r="A499" s="186"/>
      <c r="B499" s="13" t="s">
        <v>280</v>
      </c>
      <c r="C499" s="7" t="s">
        <v>281</v>
      </c>
      <c r="D499" s="42" t="s">
        <v>33</v>
      </c>
      <c r="E499" s="30"/>
      <c r="F499" s="30"/>
      <c r="G499" s="30"/>
      <c r="H499" s="30"/>
      <c r="I499" s="30"/>
      <c r="J499" s="30"/>
      <c r="K499" s="30"/>
      <c r="L499" s="30"/>
      <c r="M499" s="44" t="str">
        <f t="shared" si="7"/>
        <v>CM</v>
      </c>
    </row>
    <row r="500" spans="1:13" ht="15.6" thickTop="1" thickBot="1" x14ac:dyDescent="0.35">
      <c r="A500" s="186"/>
      <c r="B500" s="13" t="s">
        <v>280</v>
      </c>
      <c r="C500" s="7" t="s">
        <v>281</v>
      </c>
      <c r="D500" s="42" t="s">
        <v>35</v>
      </c>
      <c r="E500" s="30"/>
      <c r="F500" s="30"/>
      <c r="G500" s="30"/>
      <c r="H500" s="30"/>
      <c r="I500" s="30"/>
      <c r="J500" s="30"/>
      <c r="K500" s="30"/>
      <c r="L500" s="30"/>
      <c r="M500" s="44" t="str">
        <f t="shared" si="7"/>
        <v>CM</v>
      </c>
    </row>
    <row r="501" spans="1:13" ht="15.6" thickTop="1" thickBot="1" x14ac:dyDescent="0.35">
      <c r="A501" s="186"/>
      <c r="B501" s="13" t="s">
        <v>280</v>
      </c>
      <c r="C501" s="7" t="s">
        <v>281</v>
      </c>
      <c r="D501" s="42" t="s">
        <v>64</v>
      </c>
      <c r="E501" s="30"/>
      <c r="F501" s="30"/>
      <c r="G501" s="30"/>
      <c r="H501" s="30"/>
      <c r="I501" s="30"/>
      <c r="J501" s="30"/>
      <c r="K501" s="30"/>
      <c r="L501" s="30"/>
      <c r="M501" s="44" t="str">
        <f t="shared" si="7"/>
        <v>CM</v>
      </c>
    </row>
    <row r="502" spans="1:13" ht="15.6" thickTop="1" thickBot="1" x14ac:dyDescent="0.35">
      <c r="A502" s="186"/>
      <c r="B502" s="13" t="s">
        <v>282</v>
      </c>
      <c r="C502" s="7" t="s">
        <v>283</v>
      </c>
      <c r="D502" s="42" t="s">
        <v>31</v>
      </c>
      <c r="E502" s="30"/>
      <c r="F502" s="30"/>
      <c r="G502" s="30"/>
      <c r="H502" s="30"/>
      <c r="I502" s="30"/>
      <c r="J502" s="30"/>
      <c r="K502" s="30"/>
      <c r="L502" s="30"/>
      <c r="M502" s="44" t="str">
        <f t="shared" si="7"/>
        <v>CM</v>
      </c>
    </row>
    <row r="503" spans="1:13" ht="15.6" thickTop="1" thickBot="1" x14ac:dyDescent="0.35">
      <c r="A503" s="186"/>
      <c r="B503" s="13" t="s">
        <v>282</v>
      </c>
      <c r="C503" s="7" t="s">
        <v>283</v>
      </c>
      <c r="D503" s="42" t="s">
        <v>32</v>
      </c>
      <c r="E503" s="30"/>
      <c r="F503" s="30"/>
      <c r="G503" s="30"/>
      <c r="H503" s="30"/>
      <c r="I503" s="30"/>
      <c r="J503" s="30"/>
      <c r="K503" s="30"/>
      <c r="L503" s="30"/>
      <c r="M503" s="44" t="str">
        <f t="shared" si="7"/>
        <v>CM</v>
      </c>
    </row>
    <row r="504" spans="1:13" ht="15.6" thickTop="1" thickBot="1" x14ac:dyDescent="0.35">
      <c r="A504" s="186"/>
      <c r="B504" s="13" t="s">
        <v>282</v>
      </c>
      <c r="C504" s="7" t="s">
        <v>283</v>
      </c>
      <c r="D504" s="42" t="s">
        <v>33</v>
      </c>
      <c r="E504" s="30"/>
      <c r="F504" s="30"/>
      <c r="G504" s="30"/>
      <c r="H504" s="30"/>
      <c r="I504" s="30"/>
      <c r="J504" s="30"/>
      <c r="K504" s="30"/>
      <c r="L504" s="30"/>
      <c r="M504" s="44" t="str">
        <f t="shared" si="7"/>
        <v>CM</v>
      </c>
    </row>
    <row r="505" spans="1:13" ht="15.6" thickTop="1" thickBot="1" x14ac:dyDescent="0.35">
      <c r="A505" s="186"/>
      <c r="B505" s="13" t="s">
        <v>282</v>
      </c>
      <c r="C505" s="7" t="s">
        <v>283</v>
      </c>
      <c r="D505" s="42" t="s">
        <v>35</v>
      </c>
      <c r="E505" s="30"/>
      <c r="F505" s="30"/>
      <c r="G505" s="30"/>
      <c r="H505" s="30"/>
      <c r="I505" s="30"/>
      <c r="J505" s="30"/>
      <c r="K505" s="30"/>
      <c r="L505" s="30"/>
      <c r="M505" s="44" t="str">
        <f t="shared" si="7"/>
        <v>CM</v>
      </c>
    </row>
    <row r="506" spans="1:13" ht="15.6" thickTop="1" thickBot="1" x14ac:dyDescent="0.35">
      <c r="A506" s="186"/>
      <c r="B506" s="13" t="s">
        <v>282</v>
      </c>
      <c r="C506" s="7" t="s">
        <v>283</v>
      </c>
      <c r="D506" s="42" t="s">
        <v>64</v>
      </c>
      <c r="E506" s="30"/>
      <c r="F506" s="30"/>
      <c r="G506" s="30"/>
      <c r="H506" s="30"/>
      <c r="I506" s="30"/>
      <c r="J506" s="30"/>
      <c r="K506" s="30"/>
      <c r="L506" s="30"/>
      <c r="M506" s="44" t="str">
        <f t="shared" si="7"/>
        <v>CM</v>
      </c>
    </row>
    <row r="507" spans="1:13" ht="15.6" thickTop="1" thickBot="1" x14ac:dyDescent="0.35">
      <c r="A507" s="186"/>
      <c r="B507" s="13" t="s">
        <v>284</v>
      </c>
      <c r="C507" s="7" t="s">
        <v>285</v>
      </c>
      <c r="D507" s="42" t="s">
        <v>31</v>
      </c>
      <c r="E507" s="30"/>
      <c r="F507" s="30"/>
      <c r="G507" s="30"/>
      <c r="H507" s="30"/>
      <c r="I507" s="30"/>
      <c r="J507" s="30"/>
      <c r="K507" s="30"/>
      <c r="L507" s="30"/>
      <c r="M507" s="44" t="str">
        <f t="shared" si="7"/>
        <v>CM</v>
      </c>
    </row>
    <row r="508" spans="1:13" ht="15.6" thickTop="1" thickBot="1" x14ac:dyDescent="0.35">
      <c r="A508" s="186"/>
      <c r="B508" s="13" t="s">
        <v>284</v>
      </c>
      <c r="C508" s="7" t="s">
        <v>285</v>
      </c>
      <c r="D508" s="42" t="s">
        <v>32</v>
      </c>
      <c r="E508" s="31"/>
      <c r="F508" s="31"/>
      <c r="G508" s="31"/>
      <c r="H508" s="31"/>
      <c r="I508" s="31"/>
      <c r="J508" s="31"/>
      <c r="K508" s="31"/>
      <c r="L508" s="31"/>
      <c r="M508" s="44" t="str">
        <f t="shared" si="7"/>
        <v>CM</v>
      </c>
    </row>
    <row r="509" spans="1:13" ht="15.6" thickTop="1" thickBot="1" x14ac:dyDescent="0.35">
      <c r="A509" s="186"/>
      <c r="B509" s="13" t="s">
        <v>284</v>
      </c>
      <c r="C509" s="7" t="s">
        <v>285</v>
      </c>
      <c r="D509" s="42" t="s">
        <v>33</v>
      </c>
      <c r="E509" s="31"/>
      <c r="F509" s="31"/>
      <c r="G509" s="31"/>
      <c r="H509" s="31"/>
      <c r="I509" s="31"/>
      <c r="J509" s="31"/>
      <c r="K509" s="31"/>
      <c r="L509" s="31"/>
      <c r="M509" s="44" t="str">
        <f t="shared" si="7"/>
        <v>CM</v>
      </c>
    </row>
    <row r="510" spans="1:13" ht="15.6" thickTop="1" thickBot="1" x14ac:dyDescent="0.35">
      <c r="A510" s="186"/>
      <c r="B510" s="13" t="s">
        <v>284</v>
      </c>
      <c r="C510" s="7" t="s">
        <v>285</v>
      </c>
      <c r="D510" s="42" t="s">
        <v>35</v>
      </c>
      <c r="E510" s="31"/>
      <c r="F510" s="31"/>
      <c r="G510" s="31"/>
      <c r="H510" s="31"/>
      <c r="I510" s="31"/>
      <c r="J510" s="31"/>
      <c r="K510" s="31"/>
      <c r="L510" s="31"/>
      <c r="M510" s="44" t="str">
        <f t="shared" si="7"/>
        <v>CM</v>
      </c>
    </row>
    <row r="511" spans="1:13" ht="15.6" thickTop="1" thickBot="1" x14ac:dyDescent="0.35">
      <c r="A511" s="186"/>
      <c r="B511" s="13" t="s">
        <v>284</v>
      </c>
      <c r="C511" s="7" t="s">
        <v>285</v>
      </c>
      <c r="D511" s="42" t="s">
        <v>64</v>
      </c>
      <c r="E511" s="31"/>
      <c r="F511" s="31"/>
      <c r="G511" s="31"/>
      <c r="H511" s="31"/>
      <c r="I511" s="31"/>
      <c r="J511" s="31"/>
      <c r="K511" s="31"/>
      <c r="L511" s="31"/>
      <c r="M511" s="44" t="str">
        <f t="shared" si="7"/>
        <v>CM</v>
      </c>
    </row>
    <row r="512" spans="1:13" ht="15.6" thickTop="1" thickBot="1" x14ac:dyDescent="0.35">
      <c r="A512" s="186"/>
      <c r="B512" s="13" t="s">
        <v>286</v>
      </c>
      <c r="C512" s="7" t="s">
        <v>287</v>
      </c>
      <c r="D512" s="42" t="s">
        <v>31</v>
      </c>
      <c r="E512" s="31"/>
      <c r="F512" s="31"/>
      <c r="G512" s="31"/>
      <c r="H512" s="31"/>
      <c r="I512" s="31"/>
      <c r="J512" s="31"/>
      <c r="K512" s="31"/>
      <c r="L512" s="31"/>
      <c r="M512" s="44" t="str">
        <f t="shared" si="7"/>
        <v>CM</v>
      </c>
    </row>
    <row r="513" spans="1:13" ht="15.6" thickTop="1" thickBot="1" x14ac:dyDescent="0.35">
      <c r="A513" s="186"/>
      <c r="B513" s="13" t="s">
        <v>286</v>
      </c>
      <c r="C513" s="7" t="s">
        <v>287</v>
      </c>
      <c r="D513" s="42" t="s">
        <v>32</v>
      </c>
      <c r="E513" s="31"/>
      <c r="F513" s="31"/>
      <c r="G513" s="31"/>
      <c r="H513" s="31"/>
      <c r="I513" s="31"/>
      <c r="J513" s="31"/>
      <c r="K513" s="31"/>
      <c r="L513" s="31"/>
      <c r="M513" s="44" t="str">
        <f t="shared" si="7"/>
        <v>CM</v>
      </c>
    </row>
    <row r="514" spans="1:13" ht="15.6" thickTop="1" thickBot="1" x14ac:dyDescent="0.35">
      <c r="A514" s="186"/>
      <c r="B514" s="13" t="s">
        <v>286</v>
      </c>
      <c r="C514" s="7" t="s">
        <v>287</v>
      </c>
      <c r="D514" s="42" t="s">
        <v>33</v>
      </c>
      <c r="E514" s="31"/>
      <c r="F514" s="31"/>
      <c r="G514" s="31"/>
      <c r="H514" s="31"/>
      <c r="I514" s="31"/>
      <c r="J514" s="31"/>
      <c r="K514" s="31"/>
      <c r="L514" s="31"/>
      <c r="M514" s="44" t="str">
        <f t="shared" si="7"/>
        <v>CM</v>
      </c>
    </row>
    <row r="515" spans="1:13" ht="15.6" thickTop="1" thickBot="1" x14ac:dyDescent="0.35">
      <c r="A515" s="186"/>
      <c r="B515" s="13" t="s">
        <v>286</v>
      </c>
      <c r="C515" s="7" t="s">
        <v>287</v>
      </c>
      <c r="D515" s="42" t="s">
        <v>35</v>
      </c>
      <c r="E515" s="31"/>
      <c r="F515" s="31"/>
      <c r="G515" s="31"/>
      <c r="H515" s="31"/>
      <c r="I515" s="31"/>
      <c r="J515" s="31"/>
      <c r="K515" s="31"/>
      <c r="L515" s="31"/>
      <c r="M515" s="44" t="str">
        <f t="shared" si="7"/>
        <v>CM</v>
      </c>
    </row>
    <row r="516" spans="1:13" ht="15.6" thickTop="1" thickBot="1" x14ac:dyDescent="0.35">
      <c r="A516" s="186"/>
      <c r="B516" s="15" t="s">
        <v>286</v>
      </c>
      <c r="C516" s="11" t="s">
        <v>287</v>
      </c>
      <c r="D516" s="46" t="s">
        <v>64</v>
      </c>
      <c r="E516" s="32"/>
      <c r="F516" s="32"/>
      <c r="G516" s="32"/>
      <c r="H516" s="32"/>
      <c r="I516" s="32"/>
      <c r="J516" s="32"/>
      <c r="K516" s="32"/>
      <c r="L516" s="32"/>
      <c r="M516" s="44" t="str">
        <f t="shared" si="7"/>
        <v>CM</v>
      </c>
    </row>
    <row r="517" spans="1:13" ht="28.8" thickTop="1" thickBot="1" x14ac:dyDescent="0.35">
      <c r="A517" s="186" t="s">
        <v>288</v>
      </c>
      <c r="B517" s="13" t="s">
        <v>289</v>
      </c>
      <c r="C517" s="7" t="s">
        <v>290</v>
      </c>
      <c r="D517" s="47" t="s">
        <v>31</v>
      </c>
      <c r="E517" s="30"/>
      <c r="F517" s="30"/>
      <c r="G517" s="30"/>
      <c r="H517" s="30"/>
      <c r="I517" s="43"/>
      <c r="J517" s="43"/>
      <c r="K517" s="30"/>
      <c r="L517" s="30"/>
      <c r="M517" s="44" t="str">
        <f t="shared" si="7"/>
        <v>CP</v>
      </c>
    </row>
    <row r="518" spans="1:13" ht="28.8" thickTop="1" thickBot="1" x14ac:dyDescent="0.35">
      <c r="A518" s="186"/>
      <c r="B518" s="13" t="s">
        <v>289</v>
      </c>
      <c r="C518" s="7" t="s">
        <v>290</v>
      </c>
      <c r="D518" s="42" t="s">
        <v>32</v>
      </c>
      <c r="E518" s="30"/>
      <c r="F518" s="30"/>
      <c r="G518" s="30"/>
      <c r="H518" s="30"/>
      <c r="I518" s="43"/>
      <c r="J518" s="43"/>
      <c r="K518" s="30"/>
      <c r="L518" s="30"/>
      <c r="M518" s="44" t="str">
        <f t="shared" si="7"/>
        <v>CP</v>
      </c>
    </row>
    <row r="519" spans="1:13" ht="28.8" thickTop="1" thickBot="1" x14ac:dyDescent="0.35">
      <c r="A519" s="186"/>
      <c r="B519" s="13" t="s">
        <v>289</v>
      </c>
      <c r="C519" s="7" t="s">
        <v>290</v>
      </c>
      <c r="D519" s="42" t="s">
        <v>33</v>
      </c>
      <c r="E519" s="30"/>
      <c r="F519" s="30"/>
      <c r="G519" s="30"/>
      <c r="H519" s="30"/>
      <c r="I519" s="43"/>
      <c r="J519" s="43"/>
      <c r="K519" s="30"/>
      <c r="L519" s="30"/>
      <c r="M519" s="44" t="str">
        <f t="shared" si="7"/>
        <v>CP</v>
      </c>
    </row>
    <row r="520" spans="1:13" ht="28.8" thickTop="1" thickBot="1" x14ac:dyDescent="0.35">
      <c r="A520" s="186"/>
      <c r="B520" s="13" t="s">
        <v>289</v>
      </c>
      <c r="C520" s="7" t="s">
        <v>290</v>
      </c>
      <c r="D520" s="42" t="s">
        <v>35</v>
      </c>
      <c r="E520" s="30"/>
      <c r="F520" s="30"/>
      <c r="G520" s="30"/>
      <c r="H520" s="30"/>
      <c r="I520" s="43"/>
      <c r="J520" s="43"/>
      <c r="K520" s="30"/>
      <c r="L520" s="30"/>
      <c r="M520" s="44" t="str">
        <f t="shared" si="7"/>
        <v>CP</v>
      </c>
    </row>
    <row r="521" spans="1:13" ht="28.8" thickTop="1" thickBot="1" x14ac:dyDescent="0.35">
      <c r="A521" s="186"/>
      <c r="B521" s="13" t="s">
        <v>289</v>
      </c>
      <c r="C521" s="7" t="s">
        <v>290</v>
      </c>
      <c r="D521" s="42" t="s">
        <v>64</v>
      </c>
      <c r="E521" s="30"/>
      <c r="F521" s="30"/>
      <c r="G521" s="30"/>
      <c r="H521" s="30"/>
      <c r="I521" s="43"/>
      <c r="J521" s="43"/>
      <c r="K521" s="30"/>
      <c r="L521" s="30"/>
      <c r="M521" s="44" t="str">
        <f t="shared" si="7"/>
        <v>CP</v>
      </c>
    </row>
    <row r="522" spans="1:13" ht="15.6" thickTop="1" thickBot="1" x14ac:dyDescent="0.35">
      <c r="A522" s="186"/>
      <c r="B522" s="13" t="s">
        <v>291</v>
      </c>
      <c r="C522" s="7" t="s">
        <v>292</v>
      </c>
      <c r="D522" s="42" t="s">
        <v>31</v>
      </c>
      <c r="E522" s="30"/>
      <c r="F522" s="30"/>
      <c r="G522" s="30"/>
      <c r="H522" s="30"/>
      <c r="I522" s="30"/>
      <c r="J522" s="30"/>
      <c r="K522" s="30"/>
      <c r="L522" s="30"/>
      <c r="M522" s="44" t="str">
        <f t="shared" si="7"/>
        <v>CP</v>
      </c>
    </row>
    <row r="523" spans="1:13" ht="15.6" thickTop="1" thickBot="1" x14ac:dyDescent="0.35">
      <c r="A523" s="186"/>
      <c r="B523" s="13" t="s">
        <v>291</v>
      </c>
      <c r="C523" s="7" t="s">
        <v>292</v>
      </c>
      <c r="D523" s="42" t="s">
        <v>32</v>
      </c>
      <c r="E523" s="30"/>
      <c r="F523" s="30"/>
      <c r="G523" s="30"/>
      <c r="H523" s="30"/>
      <c r="I523" s="30"/>
      <c r="J523" s="30"/>
      <c r="K523" s="30"/>
      <c r="L523" s="30"/>
      <c r="M523" s="44" t="str">
        <f t="shared" si="7"/>
        <v>CP</v>
      </c>
    </row>
    <row r="524" spans="1:13" ht="15.6" thickTop="1" thickBot="1" x14ac:dyDescent="0.35">
      <c r="A524" s="186"/>
      <c r="B524" s="13" t="s">
        <v>291</v>
      </c>
      <c r="C524" s="7" t="s">
        <v>292</v>
      </c>
      <c r="D524" s="42" t="s">
        <v>33</v>
      </c>
      <c r="E524" s="30"/>
      <c r="F524" s="30"/>
      <c r="G524" s="30"/>
      <c r="H524" s="30"/>
      <c r="I524" s="30"/>
      <c r="J524" s="30"/>
      <c r="K524" s="30"/>
      <c r="L524" s="30"/>
      <c r="M524" s="44" t="str">
        <f t="shared" si="7"/>
        <v>CP</v>
      </c>
    </row>
    <row r="525" spans="1:13" ht="15.6" thickTop="1" thickBot="1" x14ac:dyDescent="0.35">
      <c r="A525" s="186"/>
      <c r="B525" s="13" t="s">
        <v>291</v>
      </c>
      <c r="C525" s="7" t="s">
        <v>292</v>
      </c>
      <c r="D525" s="42" t="s">
        <v>35</v>
      </c>
      <c r="E525" s="30"/>
      <c r="F525" s="30"/>
      <c r="G525" s="30"/>
      <c r="H525" s="30"/>
      <c r="I525" s="30"/>
      <c r="J525" s="30"/>
      <c r="K525" s="30"/>
      <c r="L525" s="30"/>
      <c r="M525" s="44" t="str">
        <f t="shared" ref="M525:M588" si="8">LEFT(B525,2)</f>
        <v>CP</v>
      </c>
    </row>
    <row r="526" spans="1:13" ht="15.6" thickTop="1" thickBot="1" x14ac:dyDescent="0.35">
      <c r="A526" s="186"/>
      <c r="B526" s="13" t="s">
        <v>291</v>
      </c>
      <c r="C526" s="7" t="s">
        <v>292</v>
      </c>
      <c r="D526" s="42" t="s">
        <v>64</v>
      </c>
      <c r="E526" s="30"/>
      <c r="F526" s="30"/>
      <c r="G526" s="30"/>
      <c r="H526" s="30"/>
      <c r="I526" s="30"/>
      <c r="J526" s="30"/>
      <c r="K526" s="30"/>
      <c r="L526" s="30"/>
      <c r="M526" s="44" t="str">
        <f t="shared" si="8"/>
        <v>CP</v>
      </c>
    </row>
    <row r="527" spans="1:13" ht="15.6" thickTop="1" thickBot="1" x14ac:dyDescent="0.35">
      <c r="A527" s="186"/>
      <c r="B527" s="13" t="s">
        <v>293</v>
      </c>
      <c r="C527" s="7" t="s">
        <v>294</v>
      </c>
      <c r="D527" s="42" t="s">
        <v>31</v>
      </c>
      <c r="E527" s="30"/>
      <c r="F527" s="30"/>
      <c r="G527" s="30"/>
      <c r="H527" s="30"/>
      <c r="I527" s="43"/>
      <c r="J527" s="43"/>
      <c r="K527" s="30"/>
      <c r="L527" s="30"/>
      <c r="M527" s="44" t="str">
        <f t="shared" si="8"/>
        <v>CP</v>
      </c>
    </row>
    <row r="528" spans="1:13" ht="15.6" thickTop="1" thickBot="1" x14ac:dyDescent="0.35">
      <c r="A528" s="186"/>
      <c r="B528" s="13" t="s">
        <v>293</v>
      </c>
      <c r="C528" s="7" t="s">
        <v>294</v>
      </c>
      <c r="D528" s="42" t="s">
        <v>32</v>
      </c>
      <c r="E528" s="30"/>
      <c r="F528" s="30"/>
      <c r="G528" s="30"/>
      <c r="H528" s="30"/>
      <c r="I528" s="43"/>
      <c r="J528" s="43"/>
      <c r="K528" s="30"/>
      <c r="L528" s="30"/>
      <c r="M528" s="44" t="str">
        <f t="shared" si="8"/>
        <v>CP</v>
      </c>
    </row>
    <row r="529" spans="1:13" ht="15.6" thickTop="1" thickBot="1" x14ac:dyDescent="0.35">
      <c r="A529" s="186"/>
      <c r="B529" s="13" t="s">
        <v>293</v>
      </c>
      <c r="C529" s="7" t="s">
        <v>294</v>
      </c>
      <c r="D529" s="42" t="s">
        <v>33</v>
      </c>
      <c r="E529" s="30"/>
      <c r="F529" s="30"/>
      <c r="G529" s="30"/>
      <c r="H529" s="30"/>
      <c r="I529" s="43"/>
      <c r="J529" s="43"/>
      <c r="K529" s="30"/>
      <c r="L529" s="30"/>
      <c r="M529" s="44" t="str">
        <f t="shared" si="8"/>
        <v>CP</v>
      </c>
    </row>
    <row r="530" spans="1:13" ht="15.6" thickTop="1" thickBot="1" x14ac:dyDescent="0.35">
      <c r="A530" s="186"/>
      <c r="B530" s="13" t="s">
        <v>293</v>
      </c>
      <c r="C530" s="7" t="s">
        <v>294</v>
      </c>
      <c r="D530" s="42" t="s">
        <v>35</v>
      </c>
      <c r="E530" s="30"/>
      <c r="F530" s="30"/>
      <c r="G530" s="30"/>
      <c r="H530" s="30"/>
      <c r="I530" s="43"/>
      <c r="J530" s="43"/>
      <c r="K530" s="30"/>
      <c r="L530" s="30"/>
      <c r="M530" s="44" t="str">
        <f t="shared" si="8"/>
        <v>CP</v>
      </c>
    </row>
    <row r="531" spans="1:13" ht="15.6" thickTop="1" thickBot="1" x14ac:dyDescent="0.35">
      <c r="A531" s="186"/>
      <c r="B531" s="13" t="s">
        <v>293</v>
      </c>
      <c r="C531" s="7" t="s">
        <v>294</v>
      </c>
      <c r="D531" s="42" t="s">
        <v>64</v>
      </c>
      <c r="E531" s="30"/>
      <c r="F531" s="30"/>
      <c r="G531" s="30"/>
      <c r="H531" s="30"/>
      <c r="I531" s="43"/>
      <c r="J531" s="43"/>
      <c r="K531" s="30"/>
      <c r="L531" s="30"/>
      <c r="M531" s="44" t="str">
        <f t="shared" si="8"/>
        <v>CP</v>
      </c>
    </row>
    <row r="532" spans="1:13" ht="15.6" thickTop="1" thickBot="1" x14ac:dyDescent="0.35">
      <c r="A532" s="186"/>
      <c r="B532" s="13" t="s">
        <v>295</v>
      </c>
      <c r="C532" s="7" t="s">
        <v>296</v>
      </c>
      <c r="D532" s="42" t="s">
        <v>31</v>
      </c>
      <c r="E532" s="30"/>
      <c r="F532" s="30"/>
      <c r="G532" s="30"/>
      <c r="H532" s="30"/>
      <c r="I532" s="43"/>
      <c r="J532" s="43"/>
      <c r="K532" s="30"/>
      <c r="L532" s="30"/>
      <c r="M532" s="44" t="str">
        <f t="shared" si="8"/>
        <v>CP</v>
      </c>
    </row>
    <row r="533" spans="1:13" ht="15.6" thickTop="1" thickBot="1" x14ac:dyDescent="0.35">
      <c r="A533" s="186"/>
      <c r="B533" s="13" t="s">
        <v>295</v>
      </c>
      <c r="C533" s="7" t="s">
        <v>296</v>
      </c>
      <c r="D533" s="42" t="s">
        <v>32</v>
      </c>
      <c r="E533" s="30"/>
      <c r="F533" s="30"/>
      <c r="G533" s="30"/>
      <c r="H533" s="30"/>
      <c r="I533" s="43"/>
      <c r="J533" s="43"/>
      <c r="K533" s="30"/>
      <c r="L533" s="30"/>
      <c r="M533" s="44" t="str">
        <f t="shared" si="8"/>
        <v>CP</v>
      </c>
    </row>
    <row r="534" spans="1:13" ht="15.6" thickTop="1" thickBot="1" x14ac:dyDescent="0.35">
      <c r="A534" s="186"/>
      <c r="B534" s="13" t="s">
        <v>295</v>
      </c>
      <c r="C534" s="7" t="s">
        <v>296</v>
      </c>
      <c r="D534" s="42" t="s">
        <v>33</v>
      </c>
      <c r="E534" s="30"/>
      <c r="F534" s="30"/>
      <c r="G534" s="30"/>
      <c r="H534" s="30"/>
      <c r="I534" s="43"/>
      <c r="J534" s="43"/>
      <c r="K534" s="30"/>
      <c r="L534" s="30"/>
      <c r="M534" s="44" t="str">
        <f t="shared" si="8"/>
        <v>CP</v>
      </c>
    </row>
    <row r="535" spans="1:13" ht="15.6" thickTop="1" thickBot="1" x14ac:dyDescent="0.35">
      <c r="A535" s="186"/>
      <c r="B535" s="13" t="s">
        <v>295</v>
      </c>
      <c r="C535" s="7" t="s">
        <v>296</v>
      </c>
      <c r="D535" s="42" t="s">
        <v>35</v>
      </c>
      <c r="E535" s="30"/>
      <c r="F535" s="30"/>
      <c r="G535" s="30"/>
      <c r="H535" s="30"/>
      <c r="I535" s="43"/>
      <c r="J535" s="43"/>
      <c r="K535" s="30"/>
      <c r="L535" s="30"/>
      <c r="M535" s="44" t="str">
        <f t="shared" si="8"/>
        <v>CP</v>
      </c>
    </row>
    <row r="536" spans="1:13" ht="15.6" thickTop="1" thickBot="1" x14ac:dyDescent="0.35">
      <c r="A536" s="186"/>
      <c r="B536" s="13" t="s">
        <v>295</v>
      </c>
      <c r="C536" s="7" t="s">
        <v>296</v>
      </c>
      <c r="D536" s="42" t="s">
        <v>64</v>
      </c>
      <c r="E536" s="30"/>
      <c r="F536" s="30"/>
      <c r="G536" s="30"/>
      <c r="H536" s="30"/>
      <c r="I536" s="43"/>
      <c r="J536" s="43"/>
      <c r="K536" s="30"/>
      <c r="L536" s="30"/>
      <c r="M536" s="44" t="str">
        <f t="shared" si="8"/>
        <v>CP</v>
      </c>
    </row>
    <row r="537" spans="1:13" ht="28.8" thickTop="1" thickBot="1" x14ac:dyDescent="0.35">
      <c r="A537" s="186"/>
      <c r="B537" s="13" t="s">
        <v>297</v>
      </c>
      <c r="C537" s="7" t="s">
        <v>298</v>
      </c>
      <c r="D537" s="42" t="s">
        <v>31</v>
      </c>
      <c r="E537" s="30"/>
      <c r="F537" s="30"/>
      <c r="G537" s="30"/>
      <c r="H537" s="30"/>
      <c r="I537" s="30"/>
      <c r="J537" s="30"/>
      <c r="K537" s="30"/>
      <c r="L537" s="30"/>
      <c r="M537" s="44" t="str">
        <f t="shared" si="8"/>
        <v>CP</v>
      </c>
    </row>
    <row r="538" spans="1:13" ht="28.8" thickTop="1" thickBot="1" x14ac:dyDescent="0.35">
      <c r="A538" s="186"/>
      <c r="B538" s="13" t="s">
        <v>297</v>
      </c>
      <c r="C538" s="7" t="s">
        <v>298</v>
      </c>
      <c r="D538" s="42" t="s">
        <v>32</v>
      </c>
      <c r="E538" s="30"/>
      <c r="F538" s="30"/>
      <c r="G538" s="30"/>
      <c r="H538" s="30"/>
      <c r="I538" s="30"/>
      <c r="J538" s="30"/>
      <c r="K538" s="30"/>
      <c r="L538" s="30"/>
      <c r="M538" s="44" t="str">
        <f t="shared" si="8"/>
        <v>CP</v>
      </c>
    </row>
    <row r="539" spans="1:13" ht="28.8" thickTop="1" thickBot="1" x14ac:dyDescent="0.35">
      <c r="A539" s="186"/>
      <c r="B539" s="13" t="s">
        <v>297</v>
      </c>
      <c r="C539" s="7" t="s">
        <v>298</v>
      </c>
      <c r="D539" s="42" t="s">
        <v>33</v>
      </c>
      <c r="E539" s="30"/>
      <c r="F539" s="30"/>
      <c r="G539" s="30"/>
      <c r="H539" s="30"/>
      <c r="I539" s="30"/>
      <c r="J539" s="30"/>
      <c r="K539" s="30"/>
      <c r="L539" s="30"/>
      <c r="M539" s="44" t="str">
        <f t="shared" si="8"/>
        <v>CP</v>
      </c>
    </row>
    <row r="540" spans="1:13" ht="28.8" thickTop="1" thickBot="1" x14ac:dyDescent="0.35">
      <c r="A540" s="186"/>
      <c r="B540" s="13" t="s">
        <v>297</v>
      </c>
      <c r="C540" s="7" t="s">
        <v>298</v>
      </c>
      <c r="D540" s="42" t="s">
        <v>35</v>
      </c>
      <c r="E540" s="30"/>
      <c r="F540" s="30"/>
      <c r="G540" s="30"/>
      <c r="H540" s="30"/>
      <c r="I540" s="30"/>
      <c r="J540" s="30"/>
      <c r="K540" s="30"/>
      <c r="L540" s="30"/>
      <c r="M540" s="44" t="str">
        <f t="shared" si="8"/>
        <v>CP</v>
      </c>
    </row>
    <row r="541" spans="1:13" ht="28.8" thickTop="1" thickBot="1" x14ac:dyDescent="0.35">
      <c r="A541" s="186"/>
      <c r="B541" s="13" t="s">
        <v>297</v>
      </c>
      <c r="C541" s="7" t="s">
        <v>298</v>
      </c>
      <c r="D541" s="42" t="s">
        <v>64</v>
      </c>
      <c r="E541" s="30"/>
      <c r="F541" s="30"/>
      <c r="G541" s="30"/>
      <c r="H541" s="30"/>
      <c r="I541" s="30"/>
      <c r="J541" s="30"/>
      <c r="K541" s="30"/>
      <c r="L541" s="30"/>
      <c r="M541" s="44" t="str">
        <f t="shared" si="8"/>
        <v>CP</v>
      </c>
    </row>
    <row r="542" spans="1:13" ht="15.6" thickTop="1" thickBot="1" x14ac:dyDescent="0.35">
      <c r="A542" s="186"/>
      <c r="B542" s="13" t="s">
        <v>299</v>
      </c>
      <c r="C542" s="7" t="s">
        <v>300</v>
      </c>
      <c r="D542" s="42" t="s">
        <v>31</v>
      </c>
      <c r="E542" s="30"/>
      <c r="F542" s="30"/>
      <c r="G542" s="30"/>
      <c r="H542" s="30"/>
      <c r="I542" s="43"/>
      <c r="J542" s="43"/>
      <c r="K542" s="30"/>
      <c r="L542" s="30"/>
      <c r="M542" s="44" t="str">
        <f t="shared" si="8"/>
        <v>CP</v>
      </c>
    </row>
    <row r="543" spans="1:13" ht="15.6" thickTop="1" thickBot="1" x14ac:dyDescent="0.35">
      <c r="A543" s="186"/>
      <c r="B543" s="13" t="s">
        <v>299</v>
      </c>
      <c r="C543" s="7" t="s">
        <v>300</v>
      </c>
      <c r="D543" s="42" t="s">
        <v>32</v>
      </c>
      <c r="E543" s="30"/>
      <c r="F543" s="30"/>
      <c r="G543" s="30"/>
      <c r="H543" s="30"/>
      <c r="I543" s="43"/>
      <c r="J543" s="43"/>
      <c r="K543" s="30"/>
      <c r="L543" s="30"/>
      <c r="M543" s="44" t="str">
        <f t="shared" si="8"/>
        <v>CP</v>
      </c>
    </row>
    <row r="544" spans="1:13" ht="15.6" thickTop="1" thickBot="1" x14ac:dyDescent="0.35">
      <c r="A544" s="186"/>
      <c r="B544" s="13" t="s">
        <v>299</v>
      </c>
      <c r="C544" s="7" t="s">
        <v>300</v>
      </c>
      <c r="D544" s="42" t="s">
        <v>33</v>
      </c>
      <c r="E544" s="30"/>
      <c r="F544" s="30"/>
      <c r="G544" s="30"/>
      <c r="H544" s="30"/>
      <c r="I544" s="43"/>
      <c r="J544" s="43"/>
      <c r="K544" s="30"/>
      <c r="L544" s="30"/>
      <c r="M544" s="44" t="str">
        <f t="shared" si="8"/>
        <v>CP</v>
      </c>
    </row>
    <row r="545" spans="1:13" ht="15.6" thickTop="1" thickBot="1" x14ac:dyDescent="0.35">
      <c r="A545" s="186"/>
      <c r="B545" s="13" t="s">
        <v>299</v>
      </c>
      <c r="C545" s="7" t="s">
        <v>300</v>
      </c>
      <c r="D545" s="42" t="s">
        <v>35</v>
      </c>
      <c r="E545" s="30"/>
      <c r="F545" s="30"/>
      <c r="G545" s="30"/>
      <c r="H545" s="30"/>
      <c r="I545" s="43"/>
      <c r="J545" s="43"/>
      <c r="K545" s="30"/>
      <c r="L545" s="30"/>
      <c r="M545" s="44" t="str">
        <f t="shared" si="8"/>
        <v>CP</v>
      </c>
    </row>
    <row r="546" spans="1:13" ht="15.6" thickTop="1" thickBot="1" x14ac:dyDescent="0.35">
      <c r="A546" s="186"/>
      <c r="B546" s="13" t="s">
        <v>299</v>
      </c>
      <c r="C546" s="7" t="s">
        <v>300</v>
      </c>
      <c r="D546" s="42" t="s">
        <v>64</v>
      </c>
      <c r="E546" s="30"/>
      <c r="F546" s="30"/>
      <c r="G546" s="30"/>
      <c r="H546" s="30"/>
      <c r="I546" s="43"/>
      <c r="J546" s="43"/>
      <c r="K546" s="30"/>
      <c r="L546" s="30"/>
      <c r="M546" s="44" t="str">
        <f t="shared" si="8"/>
        <v>CP</v>
      </c>
    </row>
    <row r="547" spans="1:13" ht="15.6" thickTop="1" thickBot="1" x14ac:dyDescent="0.35">
      <c r="A547" s="186"/>
      <c r="B547" s="13" t="s">
        <v>301</v>
      </c>
      <c r="C547" s="7" t="s">
        <v>302</v>
      </c>
      <c r="D547" s="42" t="s">
        <v>31</v>
      </c>
      <c r="E547" s="30"/>
      <c r="F547" s="30"/>
      <c r="G547" s="30"/>
      <c r="H547" s="30"/>
      <c r="I547" s="30"/>
      <c r="J547" s="30"/>
      <c r="K547" s="30"/>
      <c r="L547" s="30"/>
      <c r="M547" s="44" t="str">
        <f t="shared" si="8"/>
        <v>CP</v>
      </c>
    </row>
    <row r="548" spans="1:13" ht="15.6" thickTop="1" thickBot="1" x14ac:dyDescent="0.35">
      <c r="A548" s="186"/>
      <c r="B548" s="13" t="s">
        <v>301</v>
      </c>
      <c r="C548" s="7" t="s">
        <v>302</v>
      </c>
      <c r="D548" s="42" t="s">
        <v>32</v>
      </c>
      <c r="E548" s="30"/>
      <c r="F548" s="30"/>
      <c r="G548" s="30"/>
      <c r="H548" s="30"/>
      <c r="I548" s="30"/>
      <c r="J548" s="30"/>
      <c r="K548" s="30"/>
      <c r="L548" s="30"/>
      <c r="M548" s="44" t="str">
        <f t="shared" si="8"/>
        <v>CP</v>
      </c>
    </row>
    <row r="549" spans="1:13" ht="15.6" thickTop="1" thickBot="1" x14ac:dyDescent="0.35">
      <c r="A549" s="186"/>
      <c r="B549" s="13" t="s">
        <v>301</v>
      </c>
      <c r="C549" s="7" t="s">
        <v>302</v>
      </c>
      <c r="D549" s="42" t="s">
        <v>33</v>
      </c>
      <c r="E549" s="30"/>
      <c r="F549" s="30"/>
      <c r="G549" s="30"/>
      <c r="H549" s="30"/>
      <c r="I549" s="30"/>
      <c r="J549" s="30"/>
      <c r="K549" s="30"/>
      <c r="L549" s="30"/>
      <c r="M549" s="44" t="str">
        <f t="shared" si="8"/>
        <v>CP</v>
      </c>
    </row>
    <row r="550" spans="1:13" ht="15.6" thickTop="1" thickBot="1" x14ac:dyDescent="0.35">
      <c r="A550" s="186"/>
      <c r="B550" s="13" t="s">
        <v>301</v>
      </c>
      <c r="C550" s="7" t="s">
        <v>302</v>
      </c>
      <c r="D550" s="42" t="s">
        <v>35</v>
      </c>
      <c r="E550" s="30"/>
      <c r="F550" s="30"/>
      <c r="G550" s="30"/>
      <c r="H550" s="30"/>
      <c r="I550" s="30"/>
      <c r="J550" s="30"/>
      <c r="K550" s="30"/>
      <c r="L550" s="30"/>
      <c r="M550" s="44" t="str">
        <f t="shared" si="8"/>
        <v>CP</v>
      </c>
    </row>
    <row r="551" spans="1:13" ht="15.6" thickTop="1" thickBot="1" x14ac:dyDescent="0.35">
      <c r="A551" s="186"/>
      <c r="B551" s="13" t="s">
        <v>301</v>
      </c>
      <c r="C551" s="7" t="s">
        <v>302</v>
      </c>
      <c r="D551" s="42" t="s">
        <v>64</v>
      </c>
      <c r="E551" s="30"/>
      <c r="F551" s="30"/>
      <c r="G551" s="30"/>
      <c r="H551" s="30"/>
      <c r="I551" s="30"/>
      <c r="J551" s="30"/>
      <c r="K551" s="30"/>
      <c r="L551" s="30"/>
      <c r="M551" s="44" t="str">
        <f t="shared" si="8"/>
        <v>CP</v>
      </c>
    </row>
    <row r="552" spans="1:13" ht="15.6" thickTop="1" thickBot="1" x14ac:dyDescent="0.35">
      <c r="A552" s="186"/>
      <c r="B552" s="13" t="s">
        <v>303</v>
      </c>
      <c r="C552" s="7" t="s">
        <v>304</v>
      </c>
      <c r="D552" s="42" t="s">
        <v>31</v>
      </c>
      <c r="E552" s="30"/>
      <c r="F552" s="30"/>
      <c r="G552" s="30"/>
      <c r="H552" s="30"/>
      <c r="I552" s="30"/>
      <c r="J552" s="30"/>
      <c r="K552" s="30"/>
      <c r="L552" s="30"/>
      <c r="M552" s="44" t="str">
        <f t="shared" si="8"/>
        <v>CP</v>
      </c>
    </row>
    <row r="553" spans="1:13" ht="15.6" thickTop="1" thickBot="1" x14ac:dyDescent="0.35">
      <c r="A553" s="186"/>
      <c r="B553" s="13" t="s">
        <v>303</v>
      </c>
      <c r="C553" s="7" t="s">
        <v>304</v>
      </c>
      <c r="D553" s="42" t="s">
        <v>32</v>
      </c>
      <c r="E553" s="30"/>
      <c r="F553" s="30"/>
      <c r="G553" s="30"/>
      <c r="H553" s="30"/>
      <c r="I553" s="30"/>
      <c r="J553" s="30"/>
      <c r="K553" s="30"/>
      <c r="L553" s="30"/>
      <c r="M553" s="44" t="str">
        <f t="shared" si="8"/>
        <v>CP</v>
      </c>
    </row>
    <row r="554" spans="1:13" ht="15.6" thickTop="1" thickBot="1" x14ac:dyDescent="0.35">
      <c r="A554" s="186"/>
      <c r="B554" s="13" t="s">
        <v>303</v>
      </c>
      <c r="C554" s="7" t="s">
        <v>304</v>
      </c>
      <c r="D554" s="42" t="s">
        <v>33</v>
      </c>
      <c r="E554" s="30"/>
      <c r="F554" s="30"/>
      <c r="G554" s="30"/>
      <c r="H554" s="30"/>
      <c r="I554" s="30"/>
      <c r="J554" s="30"/>
      <c r="K554" s="30"/>
      <c r="L554" s="30"/>
      <c r="M554" s="44" t="str">
        <f t="shared" si="8"/>
        <v>CP</v>
      </c>
    </row>
    <row r="555" spans="1:13" ht="15.6" thickTop="1" thickBot="1" x14ac:dyDescent="0.35">
      <c r="A555" s="186"/>
      <c r="B555" s="13" t="s">
        <v>303</v>
      </c>
      <c r="C555" s="7" t="s">
        <v>304</v>
      </c>
      <c r="D555" s="42" t="s">
        <v>35</v>
      </c>
      <c r="E555" s="30"/>
      <c r="F555" s="30"/>
      <c r="G555" s="30"/>
      <c r="H555" s="30"/>
      <c r="I555" s="30"/>
      <c r="J555" s="30"/>
      <c r="K555" s="30"/>
      <c r="L555" s="30"/>
      <c r="M555" s="44" t="str">
        <f t="shared" si="8"/>
        <v>CP</v>
      </c>
    </row>
    <row r="556" spans="1:13" ht="15.6" thickTop="1" thickBot="1" x14ac:dyDescent="0.35">
      <c r="A556" s="186"/>
      <c r="B556" s="13" t="s">
        <v>303</v>
      </c>
      <c r="C556" s="7" t="s">
        <v>304</v>
      </c>
      <c r="D556" s="42" t="s">
        <v>64</v>
      </c>
      <c r="E556" s="30"/>
      <c r="F556" s="30"/>
      <c r="G556" s="30"/>
      <c r="H556" s="30"/>
      <c r="I556" s="30"/>
      <c r="J556" s="30"/>
      <c r="K556" s="30"/>
      <c r="L556" s="30"/>
      <c r="M556" s="44" t="str">
        <f t="shared" si="8"/>
        <v>CP</v>
      </c>
    </row>
    <row r="557" spans="1:13" ht="15.6" thickTop="1" thickBot="1" x14ac:dyDescent="0.35">
      <c r="A557" s="186"/>
      <c r="B557" s="13" t="s">
        <v>305</v>
      </c>
      <c r="C557" s="7" t="s">
        <v>294</v>
      </c>
      <c r="D557" s="42" t="s">
        <v>32</v>
      </c>
      <c r="E557" s="30"/>
      <c r="F557" s="30"/>
      <c r="G557" s="30"/>
      <c r="H557" s="30"/>
      <c r="I557" s="43"/>
      <c r="J557" s="43"/>
      <c r="K557" s="30"/>
      <c r="L557" s="30"/>
      <c r="M557" s="44" t="str">
        <f t="shared" si="8"/>
        <v>CP</v>
      </c>
    </row>
    <row r="558" spans="1:13" ht="15.6" thickTop="1" thickBot="1" x14ac:dyDescent="0.35">
      <c r="A558" s="186"/>
      <c r="B558" s="13" t="s">
        <v>305</v>
      </c>
      <c r="C558" s="7" t="s">
        <v>294</v>
      </c>
      <c r="D558" s="42" t="s">
        <v>35</v>
      </c>
      <c r="E558" s="30"/>
      <c r="F558" s="30"/>
      <c r="G558" s="30"/>
      <c r="H558" s="30"/>
      <c r="I558" s="43"/>
      <c r="J558" s="43"/>
      <c r="K558" s="30"/>
      <c r="L558" s="30"/>
      <c r="M558" s="44" t="str">
        <f t="shared" si="8"/>
        <v>CP</v>
      </c>
    </row>
    <row r="559" spans="1:13" ht="15.6" thickTop="1" thickBot="1" x14ac:dyDescent="0.35">
      <c r="A559" s="186"/>
      <c r="B559" s="13" t="s">
        <v>305</v>
      </c>
      <c r="C559" s="7" t="s">
        <v>294</v>
      </c>
      <c r="D559" s="42" t="s">
        <v>64</v>
      </c>
      <c r="E559" s="30"/>
      <c r="F559" s="30"/>
      <c r="G559" s="30"/>
      <c r="H559" s="30"/>
      <c r="I559" s="43"/>
      <c r="J559" s="43"/>
      <c r="K559" s="30"/>
      <c r="L559" s="30"/>
      <c r="M559" s="44" t="str">
        <f t="shared" si="8"/>
        <v>CP</v>
      </c>
    </row>
    <row r="560" spans="1:13" ht="15.6" thickTop="1" thickBot="1" x14ac:dyDescent="0.35">
      <c r="A560" s="186"/>
      <c r="B560" s="13" t="s">
        <v>306</v>
      </c>
      <c r="C560" s="7" t="s">
        <v>307</v>
      </c>
      <c r="D560" s="42" t="s">
        <v>32</v>
      </c>
      <c r="E560" s="30"/>
      <c r="F560" s="30"/>
      <c r="G560" s="30"/>
      <c r="H560" s="30"/>
      <c r="I560" s="30"/>
      <c r="J560" s="30"/>
      <c r="K560" s="30"/>
      <c r="L560" s="30"/>
      <c r="M560" s="44" t="str">
        <f t="shared" si="8"/>
        <v>CP</v>
      </c>
    </row>
    <row r="561" spans="1:13" ht="15.6" thickTop="1" thickBot="1" x14ac:dyDescent="0.35">
      <c r="A561" s="186"/>
      <c r="B561" s="13" t="s">
        <v>306</v>
      </c>
      <c r="C561" s="7" t="s">
        <v>307</v>
      </c>
      <c r="D561" s="42" t="s">
        <v>35</v>
      </c>
      <c r="E561" s="30"/>
      <c r="F561" s="30"/>
      <c r="G561" s="30"/>
      <c r="H561" s="30"/>
      <c r="I561" s="30"/>
      <c r="J561" s="30"/>
      <c r="K561" s="30"/>
      <c r="L561" s="30"/>
      <c r="M561" s="44" t="str">
        <f t="shared" si="8"/>
        <v>CP</v>
      </c>
    </row>
    <row r="562" spans="1:13" ht="15.6" thickTop="1" thickBot="1" x14ac:dyDescent="0.35">
      <c r="A562" s="186"/>
      <c r="B562" s="13" t="s">
        <v>306</v>
      </c>
      <c r="C562" s="7" t="s">
        <v>307</v>
      </c>
      <c r="D562" s="42" t="s">
        <v>64</v>
      </c>
      <c r="E562" s="30"/>
      <c r="F562" s="30"/>
      <c r="G562" s="30"/>
      <c r="H562" s="30"/>
      <c r="I562" s="30"/>
      <c r="J562" s="30"/>
      <c r="K562" s="30"/>
      <c r="L562" s="30"/>
      <c r="M562" s="44" t="str">
        <f t="shared" si="8"/>
        <v>CP</v>
      </c>
    </row>
    <row r="563" spans="1:13" ht="15.6" thickTop="1" thickBot="1" x14ac:dyDescent="0.35">
      <c r="A563" s="186"/>
      <c r="B563" s="13" t="s">
        <v>308</v>
      </c>
      <c r="C563" s="7" t="s">
        <v>309</v>
      </c>
      <c r="D563" s="42" t="s">
        <v>32</v>
      </c>
      <c r="E563" s="30"/>
      <c r="F563" s="30"/>
      <c r="G563" s="30"/>
      <c r="H563" s="30"/>
      <c r="I563" s="43"/>
      <c r="J563" s="43"/>
      <c r="K563" s="30"/>
      <c r="L563" s="30"/>
      <c r="M563" s="44" t="str">
        <f t="shared" si="8"/>
        <v>CP</v>
      </c>
    </row>
    <row r="564" spans="1:13" ht="15.6" thickTop="1" thickBot="1" x14ac:dyDescent="0.35">
      <c r="A564" s="186"/>
      <c r="B564" s="13" t="s">
        <v>308</v>
      </c>
      <c r="C564" s="7" t="s">
        <v>309</v>
      </c>
      <c r="D564" s="42" t="s">
        <v>35</v>
      </c>
      <c r="E564" s="30"/>
      <c r="F564" s="30"/>
      <c r="G564" s="30"/>
      <c r="H564" s="30"/>
      <c r="I564" s="43"/>
      <c r="J564" s="43"/>
      <c r="K564" s="30"/>
      <c r="L564" s="30"/>
      <c r="M564" s="44" t="str">
        <f t="shared" si="8"/>
        <v>CP</v>
      </c>
    </row>
    <row r="565" spans="1:13" ht="15.6" thickTop="1" thickBot="1" x14ac:dyDescent="0.35">
      <c r="A565" s="186"/>
      <c r="B565" s="13" t="s">
        <v>308</v>
      </c>
      <c r="C565" s="7" t="s">
        <v>309</v>
      </c>
      <c r="D565" s="42" t="s">
        <v>64</v>
      </c>
      <c r="E565" s="30"/>
      <c r="F565" s="30"/>
      <c r="G565" s="30"/>
      <c r="H565" s="30"/>
      <c r="I565" s="43"/>
      <c r="J565" s="43"/>
      <c r="K565" s="30"/>
      <c r="L565" s="30"/>
      <c r="M565" s="44" t="str">
        <f t="shared" si="8"/>
        <v>CP</v>
      </c>
    </row>
    <row r="566" spans="1:13" ht="15.6" thickTop="1" thickBot="1" x14ac:dyDescent="0.35">
      <c r="A566" s="186"/>
      <c r="B566" s="13" t="s">
        <v>310</v>
      </c>
      <c r="C566" s="7" t="s">
        <v>311</v>
      </c>
      <c r="D566" s="42" t="s">
        <v>32</v>
      </c>
      <c r="E566" s="30"/>
      <c r="F566" s="30"/>
      <c r="G566" s="30"/>
      <c r="H566" s="30"/>
      <c r="I566" s="43"/>
      <c r="J566" s="43"/>
      <c r="K566" s="30"/>
      <c r="L566" s="30"/>
      <c r="M566" s="44" t="str">
        <f t="shared" si="8"/>
        <v>CP</v>
      </c>
    </row>
    <row r="567" spans="1:13" ht="15.6" thickTop="1" thickBot="1" x14ac:dyDescent="0.35">
      <c r="A567" s="186"/>
      <c r="B567" s="13" t="s">
        <v>310</v>
      </c>
      <c r="C567" s="7" t="s">
        <v>311</v>
      </c>
      <c r="D567" s="42" t="s">
        <v>35</v>
      </c>
      <c r="E567" s="30"/>
      <c r="F567" s="30"/>
      <c r="G567" s="30"/>
      <c r="H567" s="30"/>
      <c r="I567" s="43"/>
      <c r="J567" s="43"/>
      <c r="K567" s="30"/>
      <c r="L567" s="30"/>
      <c r="M567" s="44" t="str">
        <f t="shared" si="8"/>
        <v>CP</v>
      </c>
    </row>
    <row r="568" spans="1:13" ht="15.6" thickTop="1" thickBot="1" x14ac:dyDescent="0.35">
      <c r="A568" s="186"/>
      <c r="B568" s="13" t="s">
        <v>310</v>
      </c>
      <c r="C568" s="7" t="s">
        <v>311</v>
      </c>
      <c r="D568" s="42" t="s">
        <v>64</v>
      </c>
      <c r="E568" s="30"/>
      <c r="F568" s="30"/>
      <c r="G568" s="30"/>
      <c r="H568" s="30"/>
      <c r="I568" s="43"/>
      <c r="J568" s="43"/>
      <c r="K568" s="30"/>
      <c r="L568" s="30"/>
      <c r="M568" s="44" t="str">
        <f t="shared" si="8"/>
        <v>CP</v>
      </c>
    </row>
    <row r="569" spans="1:13" ht="15.6" thickTop="1" thickBot="1" x14ac:dyDescent="0.35">
      <c r="A569" s="186"/>
      <c r="B569" s="13" t="s">
        <v>312</v>
      </c>
      <c r="C569" s="7" t="s">
        <v>313</v>
      </c>
      <c r="D569" s="42" t="s">
        <v>32</v>
      </c>
      <c r="E569" s="30"/>
      <c r="F569" s="30"/>
      <c r="G569" s="30"/>
      <c r="H569" s="30"/>
      <c r="I569" s="30"/>
      <c r="J569" s="30"/>
      <c r="K569" s="30"/>
      <c r="L569" s="30"/>
      <c r="M569" s="44" t="str">
        <f t="shared" si="8"/>
        <v>CP</v>
      </c>
    </row>
    <row r="570" spans="1:13" ht="15.6" thickTop="1" thickBot="1" x14ac:dyDescent="0.35">
      <c r="A570" s="186"/>
      <c r="B570" s="13" t="s">
        <v>312</v>
      </c>
      <c r="C570" s="7" t="s">
        <v>313</v>
      </c>
      <c r="D570" s="42" t="s">
        <v>35</v>
      </c>
      <c r="E570" s="30"/>
      <c r="F570" s="30"/>
      <c r="G570" s="30"/>
      <c r="H570" s="30"/>
      <c r="I570" s="30"/>
      <c r="J570" s="30"/>
      <c r="K570" s="30"/>
      <c r="L570" s="30"/>
      <c r="M570" s="44" t="str">
        <f t="shared" si="8"/>
        <v>CP</v>
      </c>
    </row>
    <row r="571" spans="1:13" ht="15.6" thickTop="1" thickBot="1" x14ac:dyDescent="0.35">
      <c r="A571" s="186"/>
      <c r="B571" s="13" t="s">
        <v>312</v>
      </c>
      <c r="C571" s="7" t="s">
        <v>313</v>
      </c>
      <c r="D571" s="42" t="s">
        <v>64</v>
      </c>
      <c r="E571" s="30"/>
      <c r="F571" s="30"/>
      <c r="G571" s="30"/>
      <c r="H571" s="30"/>
      <c r="I571" s="30"/>
      <c r="J571" s="30"/>
      <c r="K571" s="30"/>
      <c r="L571" s="30"/>
      <c r="M571" s="44" t="str">
        <f t="shared" si="8"/>
        <v>CP</v>
      </c>
    </row>
    <row r="572" spans="1:13" ht="15.6" thickTop="1" thickBot="1" x14ac:dyDescent="0.35">
      <c r="A572" s="186"/>
      <c r="B572" s="13" t="s">
        <v>314</v>
      </c>
      <c r="C572" s="7" t="s">
        <v>309</v>
      </c>
      <c r="D572" s="42" t="s">
        <v>32</v>
      </c>
      <c r="E572" s="30"/>
      <c r="F572" s="30"/>
      <c r="G572" s="30"/>
      <c r="H572" s="30"/>
      <c r="I572" s="43"/>
      <c r="J572" s="43"/>
      <c r="K572" s="30"/>
      <c r="L572" s="30"/>
      <c r="M572" s="44" t="str">
        <f t="shared" si="8"/>
        <v>CP</v>
      </c>
    </row>
    <row r="573" spans="1:13" ht="15.6" thickTop="1" thickBot="1" x14ac:dyDescent="0.35">
      <c r="A573" s="186"/>
      <c r="B573" s="13" t="s">
        <v>314</v>
      </c>
      <c r="C573" s="7" t="s">
        <v>309</v>
      </c>
      <c r="D573" s="42" t="s">
        <v>35</v>
      </c>
      <c r="E573" s="30"/>
      <c r="F573" s="30"/>
      <c r="G573" s="30"/>
      <c r="H573" s="30"/>
      <c r="I573" s="43"/>
      <c r="J573" s="43"/>
      <c r="K573" s="30"/>
      <c r="L573" s="30"/>
      <c r="M573" s="44" t="str">
        <f t="shared" si="8"/>
        <v>CP</v>
      </c>
    </row>
    <row r="574" spans="1:13" ht="15.6" thickTop="1" thickBot="1" x14ac:dyDescent="0.35">
      <c r="A574" s="186"/>
      <c r="B574" s="13" t="s">
        <v>314</v>
      </c>
      <c r="C574" s="7" t="s">
        <v>309</v>
      </c>
      <c r="D574" s="42" t="s">
        <v>64</v>
      </c>
      <c r="E574" s="30"/>
      <c r="F574" s="30"/>
      <c r="G574" s="30"/>
      <c r="H574" s="30"/>
      <c r="I574" s="43"/>
      <c r="J574" s="43"/>
      <c r="K574" s="30"/>
      <c r="L574" s="30"/>
      <c r="M574" s="44" t="str">
        <f t="shared" si="8"/>
        <v>CP</v>
      </c>
    </row>
    <row r="575" spans="1:13" ht="15.6" thickTop="1" thickBot="1" x14ac:dyDescent="0.35">
      <c r="A575" s="186"/>
      <c r="B575" s="13" t="s">
        <v>315</v>
      </c>
      <c r="C575" s="7" t="s">
        <v>311</v>
      </c>
      <c r="D575" s="42" t="s">
        <v>32</v>
      </c>
      <c r="E575" s="30"/>
      <c r="F575" s="30"/>
      <c r="G575" s="30"/>
      <c r="H575" s="30"/>
      <c r="I575" s="43"/>
      <c r="J575" s="43"/>
      <c r="K575" s="30"/>
      <c r="L575" s="30"/>
      <c r="M575" s="44" t="str">
        <f t="shared" si="8"/>
        <v>CP</v>
      </c>
    </row>
    <row r="576" spans="1:13" ht="15.6" thickTop="1" thickBot="1" x14ac:dyDescent="0.35">
      <c r="A576" s="186"/>
      <c r="B576" s="13" t="s">
        <v>315</v>
      </c>
      <c r="C576" s="7" t="s">
        <v>311</v>
      </c>
      <c r="D576" s="42" t="s">
        <v>35</v>
      </c>
      <c r="E576" s="30"/>
      <c r="F576" s="30"/>
      <c r="G576" s="30"/>
      <c r="H576" s="30"/>
      <c r="I576" s="43"/>
      <c r="J576" s="43"/>
      <c r="K576" s="30"/>
      <c r="L576" s="30"/>
      <c r="M576" s="44" t="str">
        <f t="shared" si="8"/>
        <v>CP</v>
      </c>
    </row>
    <row r="577" spans="1:13" ht="15.6" thickTop="1" thickBot="1" x14ac:dyDescent="0.35">
      <c r="A577" s="186"/>
      <c r="B577" s="13" t="s">
        <v>315</v>
      </c>
      <c r="C577" s="7" t="s">
        <v>311</v>
      </c>
      <c r="D577" s="42" t="s">
        <v>64</v>
      </c>
      <c r="E577" s="30"/>
      <c r="F577" s="30"/>
      <c r="G577" s="30"/>
      <c r="H577" s="30"/>
      <c r="I577" s="43"/>
      <c r="J577" s="43"/>
      <c r="K577" s="30"/>
      <c r="L577" s="30"/>
      <c r="M577" s="44" t="str">
        <f t="shared" si="8"/>
        <v>CP</v>
      </c>
    </row>
    <row r="578" spans="1:13" ht="15.6" thickTop="1" thickBot="1" x14ac:dyDescent="0.35">
      <c r="A578" s="186"/>
      <c r="B578" s="13" t="s">
        <v>316</v>
      </c>
      <c r="C578" s="7" t="s">
        <v>317</v>
      </c>
      <c r="D578" s="42" t="s">
        <v>32</v>
      </c>
      <c r="E578" s="30"/>
      <c r="F578" s="30"/>
      <c r="G578" s="30"/>
      <c r="H578" s="30"/>
      <c r="I578" s="43"/>
      <c r="J578" s="43"/>
      <c r="K578" s="30"/>
      <c r="L578" s="30"/>
      <c r="M578" s="44" t="str">
        <f t="shared" si="8"/>
        <v>CP</v>
      </c>
    </row>
    <row r="579" spans="1:13" ht="15.6" thickTop="1" thickBot="1" x14ac:dyDescent="0.35">
      <c r="A579" s="186"/>
      <c r="B579" s="13" t="s">
        <v>316</v>
      </c>
      <c r="C579" s="7" t="s">
        <v>317</v>
      </c>
      <c r="D579" s="42" t="s">
        <v>35</v>
      </c>
      <c r="E579" s="30"/>
      <c r="F579" s="30"/>
      <c r="G579" s="30"/>
      <c r="H579" s="30"/>
      <c r="I579" s="43"/>
      <c r="J579" s="43"/>
      <c r="K579" s="30"/>
      <c r="L579" s="30"/>
      <c r="M579" s="44" t="str">
        <f t="shared" si="8"/>
        <v>CP</v>
      </c>
    </row>
    <row r="580" spans="1:13" ht="15.6" thickTop="1" thickBot="1" x14ac:dyDescent="0.35">
      <c r="A580" s="186"/>
      <c r="B580" s="13" t="s">
        <v>316</v>
      </c>
      <c r="C580" s="7" t="s">
        <v>317</v>
      </c>
      <c r="D580" s="42" t="s">
        <v>64</v>
      </c>
      <c r="E580" s="30"/>
      <c r="F580" s="30"/>
      <c r="G580" s="30"/>
      <c r="H580" s="30"/>
      <c r="I580" s="43"/>
      <c r="J580" s="43"/>
      <c r="K580" s="30"/>
      <c r="L580" s="30"/>
      <c r="M580" s="44" t="str">
        <f t="shared" si="8"/>
        <v>CP</v>
      </c>
    </row>
    <row r="581" spans="1:13" ht="15.6" thickTop="1" thickBot="1" x14ac:dyDescent="0.35">
      <c r="A581" s="186"/>
      <c r="B581" s="13" t="s">
        <v>318</v>
      </c>
      <c r="C581" s="7" t="s">
        <v>319</v>
      </c>
      <c r="D581" s="42" t="s">
        <v>32</v>
      </c>
      <c r="E581" s="30"/>
      <c r="F581" s="30"/>
      <c r="G581" s="30"/>
      <c r="H581" s="30"/>
      <c r="I581" s="30"/>
      <c r="J581" s="30"/>
      <c r="K581" s="30"/>
      <c r="L581" s="30"/>
      <c r="M581" s="44" t="str">
        <f t="shared" si="8"/>
        <v>CP</v>
      </c>
    </row>
    <row r="582" spans="1:13" ht="15.6" thickTop="1" thickBot="1" x14ac:dyDescent="0.35">
      <c r="A582" s="186"/>
      <c r="B582" s="13" t="s">
        <v>318</v>
      </c>
      <c r="C582" s="7" t="s">
        <v>319</v>
      </c>
      <c r="D582" s="42" t="s">
        <v>35</v>
      </c>
      <c r="E582" s="30"/>
      <c r="F582" s="30"/>
      <c r="G582" s="30"/>
      <c r="H582" s="30"/>
      <c r="I582" s="30"/>
      <c r="J582" s="30"/>
      <c r="K582" s="30"/>
      <c r="L582" s="30"/>
      <c r="M582" s="44" t="str">
        <f t="shared" si="8"/>
        <v>CP</v>
      </c>
    </row>
    <row r="583" spans="1:13" ht="15.6" thickTop="1" thickBot="1" x14ac:dyDescent="0.35">
      <c r="A583" s="186"/>
      <c r="B583" s="13" t="s">
        <v>318</v>
      </c>
      <c r="C583" s="7" t="s">
        <v>319</v>
      </c>
      <c r="D583" s="42" t="s">
        <v>64</v>
      </c>
      <c r="E583" s="30"/>
      <c r="F583" s="30"/>
      <c r="G583" s="30"/>
      <c r="H583" s="30"/>
      <c r="I583" s="30"/>
      <c r="J583" s="30"/>
      <c r="K583" s="30"/>
      <c r="L583" s="30"/>
      <c r="M583" s="44" t="str">
        <f t="shared" si="8"/>
        <v>CP</v>
      </c>
    </row>
    <row r="584" spans="1:13" ht="15.6" thickTop="1" thickBot="1" x14ac:dyDescent="0.35">
      <c r="A584" s="186"/>
      <c r="B584" s="13" t="s">
        <v>320</v>
      </c>
      <c r="C584" s="7" t="s">
        <v>321</v>
      </c>
      <c r="D584" s="42" t="s">
        <v>32</v>
      </c>
      <c r="E584" s="30"/>
      <c r="F584" s="30"/>
      <c r="G584" s="30"/>
      <c r="H584" s="30"/>
      <c r="I584" s="30"/>
      <c r="J584" s="30"/>
      <c r="K584" s="30"/>
      <c r="L584" s="30"/>
      <c r="M584" s="44" t="str">
        <f t="shared" si="8"/>
        <v>CP</v>
      </c>
    </row>
    <row r="585" spans="1:13" ht="15.6" thickTop="1" thickBot="1" x14ac:dyDescent="0.35">
      <c r="A585" s="186"/>
      <c r="B585" s="13" t="s">
        <v>320</v>
      </c>
      <c r="C585" s="7" t="s">
        <v>321</v>
      </c>
      <c r="D585" s="42" t="s">
        <v>35</v>
      </c>
      <c r="E585" s="30"/>
      <c r="F585" s="30"/>
      <c r="G585" s="30"/>
      <c r="H585" s="30"/>
      <c r="I585" s="30"/>
      <c r="J585" s="30"/>
      <c r="K585" s="30"/>
      <c r="L585" s="30"/>
      <c r="M585" s="44" t="str">
        <f t="shared" si="8"/>
        <v>CP</v>
      </c>
    </row>
    <row r="586" spans="1:13" ht="15.6" thickTop="1" thickBot="1" x14ac:dyDescent="0.35">
      <c r="A586" s="186"/>
      <c r="B586" s="13" t="s">
        <v>320</v>
      </c>
      <c r="C586" s="7" t="s">
        <v>321</v>
      </c>
      <c r="D586" s="42" t="s">
        <v>64</v>
      </c>
      <c r="E586" s="30"/>
      <c r="F586" s="30"/>
      <c r="G586" s="30"/>
      <c r="H586" s="30"/>
      <c r="I586" s="30"/>
      <c r="J586" s="30"/>
      <c r="K586" s="30"/>
      <c r="L586" s="30"/>
      <c r="M586" s="44" t="str">
        <f t="shared" si="8"/>
        <v>CP</v>
      </c>
    </row>
    <row r="587" spans="1:13" ht="15.6" thickTop="1" thickBot="1" x14ac:dyDescent="0.35">
      <c r="A587" s="186"/>
      <c r="B587" s="13" t="s">
        <v>322</v>
      </c>
      <c r="C587" s="7" t="s">
        <v>323</v>
      </c>
      <c r="D587" s="42" t="s">
        <v>32</v>
      </c>
      <c r="E587" s="30"/>
      <c r="F587" s="30"/>
      <c r="G587" s="30"/>
      <c r="H587" s="30"/>
      <c r="I587" s="43"/>
      <c r="J587" s="43"/>
      <c r="K587" s="30"/>
      <c r="L587" s="30"/>
      <c r="M587" s="44" t="str">
        <f t="shared" si="8"/>
        <v>CP</v>
      </c>
    </row>
    <row r="588" spans="1:13" ht="15.6" thickTop="1" thickBot="1" x14ac:dyDescent="0.35">
      <c r="A588" s="186"/>
      <c r="B588" s="13" t="s">
        <v>322</v>
      </c>
      <c r="C588" s="7" t="s">
        <v>323</v>
      </c>
      <c r="D588" s="42" t="s">
        <v>35</v>
      </c>
      <c r="E588" s="30"/>
      <c r="F588" s="30"/>
      <c r="G588" s="30"/>
      <c r="H588" s="30"/>
      <c r="I588" s="43"/>
      <c r="J588" s="43"/>
      <c r="K588" s="30"/>
      <c r="L588" s="30"/>
      <c r="M588" s="44" t="str">
        <f t="shared" si="8"/>
        <v>CP</v>
      </c>
    </row>
    <row r="589" spans="1:13" ht="15.6" thickTop="1" thickBot="1" x14ac:dyDescent="0.35">
      <c r="A589" s="186"/>
      <c r="B589" s="13" t="s">
        <v>322</v>
      </c>
      <c r="C589" s="7" t="s">
        <v>323</v>
      </c>
      <c r="D589" s="42" t="s">
        <v>64</v>
      </c>
      <c r="E589" s="30"/>
      <c r="F589" s="30"/>
      <c r="G589" s="30"/>
      <c r="H589" s="30"/>
      <c r="I589" s="43"/>
      <c r="J589" s="43"/>
      <c r="K589" s="30"/>
      <c r="L589" s="30"/>
      <c r="M589" s="44" t="str">
        <f t="shared" ref="M589:M652" si="9">LEFT(B589,2)</f>
        <v>CP</v>
      </c>
    </row>
    <row r="590" spans="1:13" ht="15.6" thickTop="1" thickBot="1" x14ac:dyDescent="0.35">
      <c r="A590" s="186"/>
      <c r="B590" s="13" t="s">
        <v>324</v>
      </c>
      <c r="C590" s="6" t="s">
        <v>325</v>
      </c>
      <c r="D590" s="42" t="s">
        <v>32</v>
      </c>
      <c r="E590" s="30"/>
      <c r="F590" s="30"/>
      <c r="G590" s="30"/>
      <c r="H590" s="30"/>
      <c r="I590" s="30"/>
      <c r="J590" s="30"/>
      <c r="K590" s="30"/>
      <c r="L590" s="30"/>
      <c r="M590" s="44" t="str">
        <f t="shared" si="9"/>
        <v>CP</v>
      </c>
    </row>
    <row r="591" spans="1:13" ht="15.6" thickTop="1" thickBot="1" x14ac:dyDescent="0.35">
      <c r="A591" s="186"/>
      <c r="B591" s="13" t="s">
        <v>324</v>
      </c>
      <c r="C591" s="7" t="s">
        <v>325</v>
      </c>
      <c r="D591" s="42" t="s">
        <v>35</v>
      </c>
      <c r="E591" s="30"/>
      <c r="F591" s="30"/>
      <c r="G591" s="30"/>
      <c r="H591" s="30"/>
      <c r="I591" s="30"/>
      <c r="J591" s="30"/>
      <c r="K591" s="30"/>
      <c r="L591" s="30"/>
      <c r="M591" s="44" t="str">
        <f t="shared" si="9"/>
        <v>CP</v>
      </c>
    </row>
    <row r="592" spans="1:13" ht="15.6" thickTop="1" thickBot="1" x14ac:dyDescent="0.35">
      <c r="A592" s="186"/>
      <c r="B592" s="13" t="s">
        <v>324</v>
      </c>
      <c r="C592" s="7" t="s">
        <v>325</v>
      </c>
      <c r="D592" s="42" t="s">
        <v>64</v>
      </c>
      <c r="E592" s="30"/>
      <c r="F592" s="30"/>
      <c r="G592" s="30"/>
      <c r="H592" s="30"/>
      <c r="I592" s="30"/>
      <c r="J592" s="30"/>
      <c r="K592" s="30"/>
      <c r="L592" s="30"/>
      <c r="M592" s="44" t="str">
        <f t="shared" si="9"/>
        <v>CP</v>
      </c>
    </row>
    <row r="593" spans="1:13" ht="15.6" thickTop="1" thickBot="1" x14ac:dyDescent="0.35">
      <c r="A593" s="186"/>
      <c r="B593" s="13" t="s">
        <v>326</v>
      </c>
      <c r="C593" s="7" t="s">
        <v>327</v>
      </c>
      <c r="D593" s="42" t="s">
        <v>31</v>
      </c>
      <c r="E593" s="30"/>
      <c r="F593" s="30"/>
      <c r="G593" s="30"/>
      <c r="H593" s="30"/>
      <c r="I593" s="30"/>
      <c r="J593" s="30"/>
      <c r="K593" s="30"/>
      <c r="L593" s="30"/>
      <c r="M593" s="44" t="str">
        <f t="shared" si="9"/>
        <v>CP</v>
      </c>
    </row>
    <row r="594" spans="1:13" ht="15.6" thickTop="1" thickBot="1" x14ac:dyDescent="0.35">
      <c r="A594" s="186"/>
      <c r="B594" s="13" t="s">
        <v>326</v>
      </c>
      <c r="C594" s="7" t="s">
        <v>327</v>
      </c>
      <c r="D594" s="42" t="s">
        <v>32</v>
      </c>
      <c r="E594" s="30"/>
      <c r="F594" s="30"/>
      <c r="G594" s="30"/>
      <c r="H594" s="30"/>
      <c r="I594" s="30"/>
      <c r="J594" s="30"/>
      <c r="K594" s="30"/>
      <c r="L594" s="30"/>
      <c r="M594" s="44" t="str">
        <f t="shared" si="9"/>
        <v>CP</v>
      </c>
    </row>
    <row r="595" spans="1:13" ht="15.6" thickTop="1" thickBot="1" x14ac:dyDescent="0.35">
      <c r="A595" s="186"/>
      <c r="B595" s="13" t="s">
        <v>326</v>
      </c>
      <c r="C595" s="7" t="s">
        <v>327</v>
      </c>
      <c r="D595" s="42" t="s">
        <v>33</v>
      </c>
      <c r="E595" s="30"/>
      <c r="F595" s="30"/>
      <c r="G595" s="30"/>
      <c r="H595" s="30"/>
      <c r="I595" s="30"/>
      <c r="J595" s="30"/>
      <c r="K595" s="30"/>
      <c r="L595" s="30"/>
      <c r="M595" s="44" t="str">
        <f t="shared" si="9"/>
        <v>CP</v>
      </c>
    </row>
    <row r="596" spans="1:13" ht="15.6" thickTop="1" thickBot="1" x14ac:dyDescent="0.35">
      <c r="A596" s="186"/>
      <c r="B596" s="13" t="s">
        <v>326</v>
      </c>
      <c r="C596" s="7" t="s">
        <v>327</v>
      </c>
      <c r="D596" s="42" t="s">
        <v>35</v>
      </c>
      <c r="E596" s="30"/>
      <c r="F596" s="30"/>
      <c r="G596" s="30"/>
      <c r="H596" s="30"/>
      <c r="I596" s="30"/>
      <c r="J596" s="30"/>
      <c r="K596" s="30"/>
      <c r="L596" s="30"/>
      <c r="M596" s="44" t="str">
        <f t="shared" si="9"/>
        <v>CP</v>
      </c>
    </row>
    <row r="597" spans="1:13" ht="15.6" thickTop="1" thickBot="1" x14ac:dyDescent="0.35">
      <c r="A597" s="186"/>
      <c r="B597" s="13" t="s">
        <v>326</v>
      </c>
      <c r="C597" s="7" t="s">
        <v>327</v>
      </c>
      <c r="D597" s="42" t="s">
        <v>64</v>
      </c>
      <c r="E597" s="30"/>
      <c r="F597" s="30"/>
      <c r="G597" s="30"/>
      <c r="H597" s="30"/>
      <c r="I597" s="30"/>
      <c r="J597" s="30"/>
      <c r="K597" s="30"/>
      <c r="L597" s="30"/>
      <c r="M597" s="44" t="str">
        <f t="shared" si="9"/>
        <v>CP</v>
      </c>
    </row>
    <row r="598" spans="1:13" ht="28.8" thickTop="1" thickBot="1" x14ac:dyDescent="0.35">
      <c r="A598" s="186"/>
      <c r="B598" s="14" t="s">
        <v>328</v>
      </c>
      <c r="C598" s="6" t="s">
        <v>329</v>
      </c>
      <c r="D598" s="45" t="s">
        <v>31</v>
      </c>
      <c r="E598" s="10"/>
      <c r="F598" s="10"/>
      <c r="G598" s="10"/>
      <c r="H598" s="30"/>
      <c r="I598" s="43"/>
      <c r="J598" s="43"/>
      <c r="K598" s="30"/>
      <c r="L598" s="30"/>
      <c r="M598" s="44" t="str">
        <f t="shared" si="9"/>
        <v>CP</v>
      </c>
    </row>
    <row r="599" spans="1:13" ht="28.8" thickTop="1" thickBot="1" x14ac:dyDescent="0.35">
      <c r="A599" s="186"/>
      <c r="B599" s="14" t="s">
        <v>328</v>
      </c>
      <c r="C599" s="6" t="s">
        <v>329</v>
      </c>
      <c r="D599" s="45" t="s">
        <v>32</v>
      </c>
      <c r="E599" s="30"/>
      <c r="F599" s="30"/>
      <c r="G599" s="30"/>
      <c r="H599" s="30"/>
      <c r="I599" s="43"/>
      <c r="J599" s="43"/>
      <c r="K599" s="30"/>
      <c r="L599" s="30"/>
      <c r="M599" s="44" t="str">
        <f t="shared" si="9"/>
        <v>CP</v>
      </c>
    </row>
    <row r="600" spans="1:13" ht="28.8" thickTop="1" thickBot="1" x14ac:dyDescent="0.35">
      <c r="A600" s="186"/>
      <c r="B600" s="14" t="s">
        <v>328</v>
      </c>
      <c r="C600" s="6" t="s">
        <v>329</v>
      </c>
      <c r="D600" s="45" t="s">
        <v>33</v>
      </c>
      <c r="E600" s="30"/>
      <c r="F600" s="30"/>
      <c r="G600" s="30"/>
      <c r="H600" s="30"/>
      <c r="I600" s="43"/>
      <c r="J600" s="43"/>
      <c r="K600" s="30"/>
      <c r="L600" s="30"/>
      <c r="M600" s="44" t="str">
        <f t="shared" si="9"/>
        <v>CP</v>
      </c>
    </row>
    <row r="601" spans="1:13" ht="28.8" thickTop="1" thickBot="1" x14ac:dyDescent="0.35">
      <c r="A601" s="186"/>
      <c r="B601" s="14" t="s">
        <v>328</v>
      </c>
      <c r="C601" s="6" t="s">
        <v>329</v>
      </c>
      <c r="D601" s="45" t="s">
        <v>35</v>
      </c>
      <c r="E601" s="30"/>
      <c r="F601" s="30"/>
      <c r="G601" s="30"/>
      <c r="H601" s="30"/>
      <c r="I601" s="43"/>
      <c r="J601" s="43"/>
      <c r="K601" s="30"/>
      <c r="L601" s="30"/>
      <c r="M601" s="44" t="str">
        <f t="shared" si="9"/>
        <v>CP</v>
      </c>
    </row>
    <row r="602" spans="1:13" ht="28.8" thickTop="1" thickBot="1" x14ac:dyDescent="0.35">
      <c r="A602" s="186"/>
      <c r="B602" s="14" t="s">
        <v>328</v>
      </c>
      <c r="C602" s="6" t="s">
        <v>329</v>
      </c>
      <c r="D602" s="45" t="s">
        <v>64</v>
      </c>
      <c r="E602" s="30"/>
      <c r="F602" s="30"/>
      <c r="G602" s="30"/>
      <c r="H602" s="30"/>
      <c r="I602" s="43"/>
      <c r="J602" s="43"/>
      <c r="K602" s="30"/>
      <c r="L602" s="30"/>
      <c r="M602" s="44" t="str">
        <f t="shared" si="9"/>
        <v>CP</v>
      </c>
    </row>
    <row r="603" spans="1:13" ht="28.8" thickTop="1" thickBot="1" x14ac:dyDescent="0.35">
      <c r="A603" s="186"/>
      <c r="B603" s="13" t="s">
        <v>330</v>
      </c>
      <c r="C603" s="7" t="s">
        <v>331</v>
      </c>
      <c r="D603" s="42" t="s">
        <v>32</v>
      </c>
      <c r="E603" s="30"/>
      <c r="F603" s="30"/>
      <c r="G603" s="30"/>
      <c r="H603" s="30"/>
      <c r="I603" s="30"/>
      <c r="J603" s="30"/>
      <c r="K603" s="30"/>
      <c r="L603" s="30"/>
      <c r="M603" s="44" t="str">
        <f t="shared" si="9"/>
        <v>CP</v>
      </c>
    </row>
    <row r="604" spans="1:13" ht="28.8" thickTop="1" thickBot="1" x14ac:dyDescent="0.35">
      <c r="A604" s="186"/>
      <c r="B604" s="13" t="s">
        <v>330</v>
      </c>
      <c r="C604" s="7" t="s">
        <v>331</v>
      </c>
      <c r="D604" s="42" t="s">
        <v>35</v>
      </c>
      <c r="E604" s="31"/>
      <c r="F604" s="31"/>
      <c r="G604" s="31"/>
      <c r="H604" s="31"/>
      <c r="I604" s="31"/>
      <c r="J604" s="31"/>
      <c r="K604" s="31"/>
      <c r="L604" s="31"/>
      <c r="M604" s="44" t="str">
        <f t="shared" si="9"/>
        <v>CP</v>
      </c>
    </row>
    <row r="605" spans="1:13" ht="28.8" thickTop="1" thickBot="1" x14ac:dyDescent="0.35">
      <c r="A605" s="186"/>
      <c r="B605" s="13" t="s">
        <v>330</v>
      </c>
      <c r="C605" s="7" t="s">
        <v>331</v>
      </c>
      <c r="D605" s="42" t="s">
        <v>64</v>
      </c>
      <c r="E605" s="31"/>
      <c r="F605" s="31"/>
      <c r="G605" s="31"/>
      <c r="H605" s="31"/>
      <c r="I605" s="31"/>
      <c r="J605" s="31"/>
      <c r="K605" s="31"/>
      <c r="L605" s="31"/>
      <c r="M605" s="44" t="str">
        <f t="shared" si="9"/>
        <v>CP</v>
      </c>
    </row>
    <row r="606" spans="1:13" ht="15.6" thickTop="1" thickBot="1" x14ac:dyDescent="0.35">
      <c r="A606" s="186"/>
      <c r="B606" s="13" t="s">
        <v>332</v>
      </c>
      <c r="C606" s="7" t="s">
        <v>333</v>
      </c>
      <c r="D606" s="42" t="s">
        <v>32</v>
      </c>
      <c r="E606" s="31"/>
      <c r="F606" s="31"/>
      <c r="G606" s="31"/>
      <c r="H606" s="31"/>
      <c r="I606" s="31"/>
      <c r="J606" s="31"/>
      <c r="K606" s="31"/>
      <c r="L606" s="31"/>
      <c r="M606" s="44" t="str">
        <f t="shared" si="9"/>
        <v>CP</v>
      </c>
    </row>
    <row r="607" spans="1:13" ht="15.6" thickTop="1" thickBot="1" x14ac:dyDescent="0.35">
      <c r="A607" s="186"/>
      <c r="B607" s="13" t="s">
        <v>332</v>
      </c>
      <c r="C607" s="7" t="s">
        <v>333</v>
      </c>
      <c r="D607" s="42" t="s">
        <v>35</v>
      </c>
      <c r="E607" s="31"/>
      <c r="F607" s="31"/>
      <c r="G607" s="31"/>
      <c r="H607" s="31"/>
      <c r="I607" s="31"/>
      <c r="J607" s="31"/>
      <c r="K607" s="31"/>
      <c r="L607" s="31"/>
      <c r="M607" s="44" t="str">
        <f t="shared" si="9"/>
        <v>CP</v>
      </c>
    </row>
    <row r="608" spans="1:13" ht="15.6" thickTop="1" thickBot="1" x14ac:dyDescent="0.35">
      <c r="A608" s="186"/>
      <c r="B608" s="15" t="s">
        <v>332</v>
      </c>
      <c r="C608" s="11" t="s">
        <v>333</v>
      </c>
      <c r="D608" s="46" t="s">
        <v>64</v>
      </c>
      <c r="E608" s="32"/>
      <c r="F608" s="32"/>
      <c r="G608" s="32"/>
      <c r="H608" s="32"/>
      <c r="I608" s="32"/>
      <c r="J608" s="32"/>
      <c r="K608" s="32"/>
      <c r="L608" s="32"/>
      <c r="M608" s="44" t="str">
        <f t="shared" si="9"/>
        <v>CP</v>
      </c>
    </row>
    <row r="609" spans="1:13" ht="28.2" thickTop="1" x14ac:dyDescent="0.3">
      <c r="A609" s="186" t="s">
        <v>334</v>
      </c>
      <c r="B609" s="13" t="s">
        <v>335</v>
      </c>
      <c r="C609" s="7" t="s">
        <v>336</v>
      </c>
      <c r="D609" s="47" t="s">
        <v>31</v>
      </c>
      <c r="E609" s="30"/>
      <c r="F609" s="30"/>
      <c r="G609" s="30"/>
      <c r="H609" s="30"/>
      <c r="I609" s="43"/>
      <c r="J609" s="43"/>
      <c r="K609" s="30"/>
      <c r="L609" s="30"/>
      <c r="M609" s="44" t="str">
        <f t="shared" si="9"/>
        <v>IA</v>
      </c>
    </row>
    <row r="610" spans="1:13" ht="27.6" x14ac:dyDescent="0.3">
      <c r="A610" s="182"/>
      <c r="B610" s="13" t="s">
        <v>335</v>
      </c>
      <c r="C610" s="7" t="s">
        <v>336</v>
      </c>
      <c r="D610" s="42" t="s">
        <v>32</v>
      </c>
      <c r="E610" s="30"/>
      <c r="F610" s="30"/>
      <c r="G610" s="30"/>
      <c r="H610" s="30"/>
      <c r="I610" s="43"/>
      <c r="J610" s="43"/>
      <c r="K610" s="30"/>
      <c r="L610" s="30"/>
      <c r="M610" s="44" t="str">
        <f t="shared" si="9"/>
        <v>IA</v>
      </c>
    </row>
    <row r="611" spans="1:13" ht="27.6" x14ac:dyDescent="0.3">
      <c r="A611" s="182"/>
      <c r="B611" s="13" t="s">
        <v>335</v>
      </c>
      <c r="C611" s="7" t="s">
        <v>336</v>
      </c>
      <c r="D611" s="42" t="s">
        <v>33</v>
      </c>
      <c r="E611" s="30"/>
      <c r="F611" s="30"/>
      <c r="G611" s="30"/>
      <c r="H611" s="30"/>
      <c r="I611" s="43"/>
      <c r="J611" s="43"/>
      <c r="K611" s="30"/>
      <c r="L611" s="30"/>
      <c r="M611" s="44" t="str">
        <f t="shared" si="9"/>
        <v>IA</v>
      </c>
    </row>
    <row r="612" spans="1:13" ht="27.6" x14ac:dyDescent="0.3">
      <c r="A612" s="182"/>
      <c r="B612" s="13" t="s">
        <v>335</v>
      </c>
      <c r="C612" s="7" t="s">
        <v>336</v>
      </c>
      <c r="D612" s="42" t="s">
        <v>35</v>
      </c>
      <c r="E612" s="30"/>
      <c r="F612" s="30"/>
      <c r="G612" s="30"/>
      <c r="H612" s="30"/>
      <c r="I612" s="43"/>
      <c r="J612" s="43"/>
      <c r="K612" s="30"/>
      <c r="L612" s="30"/>
      <c r="M612" s="44" t="str">
        <f t="shared" si="9"/>
        <v>IA</v>
      </c>
    </row>
    <row r="613" spans="1:13" ht="27.6" x14ac:dyDescent="0.3">
      <c r="A613" s="182"/>
      <c r="B613" s="13" t="s">
        <v>335</v>
      </c>
      <c r="C613" s="7" t="s">
        <v>336</v>
      </c>
      <c r="D613" s="42" t="s">
        <v>64</v>
      </c>
      <c r="E613" s="30"/>
      <c r="F613" s="30"/>
      <c r="G613" s="30"/>
      <c r="H613" s="30"/>
      <c r="I613" s="43"/>
      <c r="J613" s="43"/>
      <c r="K613" s="30"/>
      <c r="L613" s="30"/>
      <c r="M613" s="44" t="str">
        <f t="shared" si="9"/>
        <v>IA</v>
      </c>
    </row>
    <row r="614" spans="1:13" ht="27.6" x14ac:dyDescent="0.3">
      <c r="A614" s="182"/>
      <c r="B614" s="13" t="s">
        <v>337</v>
      </c>
      <c r="C614" s="7" t="s">
        <v>338</v>
      </c>
      <c r="D614" s="42" t="s">
        <v>31</v>
      </c>
      <c r="E614" s="30"/>
      <c r="F614" s="31"/>
      <c r="G614" s="31"/>
      <c r="H614" s="30"/>
      <c r="I614" s="30"/>
      <c r="J614" s="30"/>
      <c r="K614" s="30"/>
      <c r="L614" s="30"/>
      <c r="M614" s="44" t="str">
        <f t="shared" si="9"/>
        <v>IA</v>
      </c>
    </row>
    <row r="615" spans="1:13" ht="27.6" x14ac:dyDescent="0.3">
      <c r="A615" s="182"/>
      <c r="B615" s="13" t="s">
        <v>337</v>
      </c>
      <c r="C615" s="7" t="s">
        <v>338</v>
      </c>
      <c r="D615" s="42" t="s">
        <v>32</v>
      </c>
      <c r="E615" s="30"/>
      <c r="F615" s="31"/>
      <c r="G615" s="31"/>
      <c r="H615" s="30"/>
      <c r="I615" s="30"/>
      <c r="J615" s="30"/>
      <c r="K615" s="30"/>
      <c r="L615" s="30"/>
      <c r="M615" s="44" t="str">
        <f t="shared" si="9"/>
        <v>IA</v>
      </c>
    </row>
    <row r="616" spans="1:13" ht="27.6" x14ac:dyDescent="0.3">
      <c r="A616" s="182"/>
      <c r="B616" s="13" t="s">
        <v>337</v>
      </c>
      <c r="C616" s="7" t="s">
        <v>338</v>
      </c>
      <c r="D616" s="42" t="s">
        <v>33</v>
      </c>
      <c r="E616" s="30"/>
      <c r="F616" s="31"/>
      <c r="G616" s="31"/>
      <c r="H616" s="30"/>
      <c r="I616" s="30"/>
      <c r="J616" s="30"/>
      <c r="K616" s="30"/>
      <c r="L616" s="30"/>
      <c r="M616" s="44" t="str">
        <f t="shared" si="9"/>
        <v>IA</v>
      </c>
    </row>
    <row r="617" spans="1:13" ht="27.6" x14ac:dyDescent="0.3">
      <c r="A617" s="182"/>
      <c r="B617" s="13" t="s">
        <v>337</v>
      </c>
      <c r="C617" s="7" t="s">
        <v>338</v>
      </c>
      <c r="D617" s="42" t="s">
        <v>35</v>
      </c>
      <c r="E617" s="30"/>
      <c r="F617" s="31"/>
      <c r="G617" s="31"/>
      <c r="H617" s="30"/>
      <c r="I617" s="30"/>
      <c r="J617" s="30"/>
      <c r="K617" s="30"/>
      <c r="L617" s="30"/>
      <c r="M617" s="44" t="str">
        <f t="shared" si="9"/>
        <v>IA</v>
      </c>
    </row>
    <row r="618" spans="1:13" ht="27.6" x14ac:dyDescent="0.3">
      <c r="A618" s="182"/>
      <c r="B618" s="13" t="s">
        <v>337</v>
      </c>
      <c r="C618" s="7" t="s">
        <v>338</v>
      </c>
      <c r="D618" s="42" t="s">
        <v>64</v>
      </c>
      <c r="E618" s="30"/>
      <c r="F618" s="31"/>
      <c r="G618" s="31"/>
      <c r="H618" s="30"/>
      <c r="I618" s="30"/>
      <c r="J618" s="30"/>
      <c r="K618" s="30"/>
      <c r="L618" s="30"/>
      <c r="M618" s="44" t="str">
        <f t="shared" si="9"/>
        <v>IA</v>
      </c>
    </row>
    <row r="619" spans="1:13" ht="14.4" x14ac:dyDescent="0.3">
      <c r="A619" s="182"/>
      <c r="B619" s="13" t="s">
        <v>339</v>
      </c>
      <c r="C619" s="7" t="s">
        <v>340</v>
      </c>
      <c r="D619" s="42" t="s">
        <v>31</v>
      </c>
      <c r="E619" s="30"/>
      <c r="F619" s="31"/>
      <c r="G619" s="31"/>
      <c r="H619" s="30"/>
      <c r="I619" s="30"/>
      <c r="J619" s="30"/>
      <c r="K619" s="30"/>
      <c r="L619" s="30"/>
      <c r="M619" s="44" t="str">
        <f t="shared" si="9"/>
        <v>IA</v>
      </c>
    </row>
    <row r="620" spans="1:13" ht="14.4" x14ac:dyDescent="0.3">
      <c r="A620" s="182"/>
      <c r="B620" s="13" t="s">
        <v>339</v>
      </c>
      <c r="C620" s="7" t="s">
        <v>340</v>
      </c>
      <c r="D620" s="42" t="s">
        <v>32</v>
      </c>
      <c r="E620" s="30"/>
      <c r="F620" s="30"/>
      <c r="G620" s="30"/>
      <c r="H620" s="30"/>
      <c r="I620" s="30"/>
      <c r="J620" s="30"/>
      <c r="K620" s="30"/>
      <c r="L620" s="30"/>
      <c r="M620" s="44" t="str">
        <f t="shared" si="9"/>
        <v>IA</v>
      </c>
    </row>
    <row r="621" spans="1:13" ht="14.4" x14ac:dyDescent="0.3">
      <c r="A621" s="182"/>
      <c r="B621" s="13" t="s">
        <v>339</v>
      </c>
      <c r="C621" s="7" t="s">
        <v>340</v>
      </c>
      <c r="D621" s="42" t="s">
        <v>33</v>
      </c>
      <c r="E621" s="30"/>
      <c r="F621" s="30"/>
      <c r="G621" s="30"/>
      <c r="H621" s="30"/>
      <c r="I621" s="30"/>
      <c r="J621" s="30"/>
      <c r="K621" s="30"/>
      <c r="L621" s="30"/>
      <c r="M621" s="44" t="str">
        <f t="shared" si="9"/>
        <v>IA</v>
      </c>
    </row>
    <row r="622" spans="1:13" ht="14.4" x14ac:dyDescent="0.3">
      <c r="A622" s="182"/>
      <c r="B622" s="13" t="s">
        <v>339</v>
      </c>
      <c r="C622" s="7" t="s">
        <v>340</v>
      </c>
      <c r="D622" s="42" t="s">
        <v>35</v>
      </c>
      <c r="E622" s="30"/>
      <c r="F622" s="30"/>
      <c r="G622" s="30"/>
      <c r="H622" s="30"/>
      <c r="I622" s="30"/>
      <c r="J622" s="30"/>
      <c r="K622" s="30"/>
      <c r="L622" s="30"/>
      <c r="M622" s="44" t="str">
        <f t="shared" si="9"/>
        <v>IA</v>
      </c>
    </row>
    <row r="623" spans="1:13" ht="14.4" x14ac:dyDescent="0.3">
      <c r="A623" s="182"/>
      <c r="B623" s="13" t="s">
        <v>339</v>
      </c>
      <c r="C623" s="7" t="s">
        <v>340</v>
      </c>
      <c r="D623" s="42" t="s">
        <v>64</v>
      </c>
      <c r="E623" s="30"/>
      <c r="F623" s="30"/>
      <c r="G623" s="30"/>
      <c r="H623" s="30"/>
      <c r="I623" s="30"/>
      <c r="J623" s="30"/>
      <c r="K623" s="30"/>
      <c r="L623" s="30"/>
      <c r="M623" s="44" t="str">
        <f t="shared" si="9"/>
        <v>IA</v>
      </c>
    </row>
    <row r="624" spans="1:13" ht="27.6" x14ac:dyDescent="0.3">
      <c r="A624" s="182"/>
      <c r="B624" s="13" t="s">
        <v>341</v>
      </c>
      <c r="C624" s="7" t="s">
        <v>342</v>
      </c>
      <c r="D624" s="42" t="s">
        <v>31</v>
      </c>
      <c r="E624" s="30"/>
      <c r="F624" s="31"/>
      <c r="G624" s="31"/>
      <c r="H624" s="30"/>
      <c r="I624" s="30"/>
      <c r="J624" s="30"/>
      <c r="K624" s="30"/>
      <c r="L624" s="30"/>
      <c r="M624" s="44" t="str">
        <f t="shared" si="9"/>
        <v>IA</v>
      </c>
    </row>
    <row r="625" spans="1:13" ht="27.6" x14ac:dyDescent="0.3">
      <c r="A625" s="182"/>
      <c r="B625" s="13" t="s">
        <v>341</v>
      </c>
      <c r="C625" s="7" t="s">
        <v>342</v>
      </c>
      <c r="D625" s="42" t="s">
        <v>32</v>
      </c>
      <c r="E625" s="30"/>
      <c r="F625" s="30"/>
      <c r="G625" s="30"/>
      <c r="H625" s="30"/>
      <c r="I625" s="30"/>
      <c r="J625" s="30"/>
      <c r="K625" s="30"/>
      <c r="L625" s="30"/>
      <c r="M625" s="44" t="str">
        <f t="shared" si="9"/>
        <v>IA</v>
      </c>
    </row>
    <row r="626" spans="1:13" ht="27.6" x14ac:dyDescent="0.3">
      <c r="A626" s="182"/>
      <c r="B626" s="13" t="s">
        <v>341</v>
      </c>
      <c r="C626" s="7" t="s">
        <v>342</v>
      </c>
      <c r="D626" s="42" t="s">
        <v>33</v>
      </c>
      <c r="E626" s="30"/>
      <c r="F626" s="30"/>
      <c r="G626" s="30"/>
      <c r="H626" s="30"/>
      <c r="I626" s="30"/>
      <c r="J626" s="30"/>
      <c r="K626" s="30"/>
      <c r="L626" s="30"/>
      <c r="M626" s="44" t="str">
        <f t="shared" si="9"/>
        <v>IA</v>
      </c>
    </row>
    <row r="627" spans="1:13" ht="27.6" x14ac:dyDescent="0.3">
      <c r="A627" s="182"/>
      <c r="B627" s="13" t="s">
        <v>341</v>
      </c>
      <c r="C627" s="7" t="s">
        <v>342</v>
      </c>
      <c r="D627" s="42" t="s">
        <v>35</v>
      </c>
      <c r="E627" s="30"/>
      <c r="F627" s="30"/>
      <c r="G627" s="30"/>
      <c r="H627" s="30"/>
      <c r="I627" s="30"/>
      <c r="J627" s="30"/>
      <c r="K627" s="30"/>
      <c r="L627" s="30"/>
      <c r="M627" s="44" t="str">
        <f t="shared" si="9"/>
        <v>IA</v>
      </c>
    </row>
    <row r="628" spans="1:13" ht="27.6" x14ac:dyDescent="0.3">
      <c r="A628" s="182"/>
      <c r="B628" s="13" t="s">
        <v>341</v>
      </c>
      <c r="C628" s="7" t="s">
        <v>342</v>
      </c>
      <c r="D628" s="42" t="s">
        <v>64</v>
      </c>
      <c r="E628" s="30"/>
      <c r="F628" s="30"/>
      <c r="G628" s="30"/>
      <c r="H628" s="30"/>
      <c r="I628" s="30"/>
      <c r="J628" s="30"/>
      <c r="K628" s="30"/>
      <c r="L628" s="30"/>
      <c r="M628" s="44" t="str">
        <f t="shared" si="9"/>
        <v>IA</v>
      </c>
    </row>
    <row r="629" spans="1:13" ht="17.100000000000001" customHeight="1" x14ac:dyDescent="0.3">
      <c r="A629" s="182"/>
      <c r="B629" s="13" t="s">
        <v>343</v>
      </c>
      <c r="C629" s="7" t="s">
        <v>344</v>
      </c>
      <c r="D629" s="42" t="s">
        <v>31</v>
      </c>
      <c r="E629" s="30"/>
      <c r="F629" s="31"/>
      <c r="G629" s="31"/>
      <c r="H629" s="30"/>
      <c r="I629" s="30"/>
      <c r="J629" s="30"/>
      <c r="K629" s="30"/>
      <c r="L629" s="30"/>
      <c r="M629" s="44" t="str">
        <f t="shared" si="9"/>
        <v>IA</v>
      </c>
    </row>
    <row r="630" spans="1:13" ht="17.100000000000001" customHeight="1" x14ac:dyDescent="0.3">
      <c r="A630" s="182"/>
      <c r="B630" s="13" t="s">
        <v>343</v>
      </c>
      <c r="C630" s="7" t="s">
        <v>344</v>
      </c>
      <c r="D630" s="42" t="s">
        <v>32</v>
      </c>
      <c r="E630" s="30"/>
      <c r="F630" s="30"/>
      <c r="G630" s="30"/>
      <c r="H630" s="30"/>
      <c r="I630" s="30"/>
      <c r="J630" s="30"/>
      <c r="K630" s="30"/>
      <c r="L630" s="30"/>
      <c r="M630" s="44" t="str">
        <f t="shared" si="9"/>
        <v>IA</v>
      </c>
    </row>
    <row r="631" spans="1:13" ht="17.100000000000001" customHeight="1" x14ac:dyDescent="0.3">
      <c r="A631" s="182"/>
      <c r="B631" s="13" t="s">
        <v>343</v>
      </c>
      <c r="C631" s="7" t="s">
        <v>344</v>
      </c>
      <c r="D631" s="42" t="s">
        <v>33</v>
      </c>
      <c r="E631" s="30"/>
      <c r="F631" s="30"/>
      <c r="G631" s="30"/>
      <c r="H631" s="30"/>
      <c r="I631" s="30"/>
      <c r="J631" s="30"/>
      <c r="K631" s="30"/>
      <c r="L631" s="30"/>
      <c r="M631" s="44" t="str">
        <f t="shared" si="9"/>
        <v>IA</v>
      </c>
    </row>
    <row r="632" spans="1:13" ht="17.100000000000001" customHeight="1" x14ac:dyDescent="0.3">
      <c r="A632" s="182"/>
      <c r="B632" s="13" t="s">
        <v>343</v>
      </c>
      <c r="C632" s="7" t="s">
        <v>344</v>
      </c>
      <c r="D632" s="42" t="s">
        <v>35</v>
      </c>
      <c r="E632" s="30"/>
      <c r="F632" s="30"/>
      <c r="G632" s="30"/>
      <c r="H632" s="30"/>
      <c r="I632" s="30"/>
      <c r="J632" s="30"/>
      <c r="K632" s="30"/>
      <c r="L632" s="30"/>
      <c r="M632" s="44" t="str">
        <f t="shared" si="9"/>
        <v>IA</v>
      </c>
    </row>
    <row r="633" spans="1:13" ht="17.100000000000001" customHeight="1" x14ac:dyDescent="0.3">
      <c r="A633" s="182"/>
      <c r="B633" s="13" t="s">
        <v>343</v>
      </c>
      <c r="C633" s="7" t="s">
        <v>344</v>
      </c>
      <c r="D633" s="42" t="s">
        <v>64</v>
      </c>
      <c r="E633" s="30"/>
      <c r="F633" s="30"/>
      <c r="G633" s="30"/>
      <c r="H633" s="30"/>
      <c r="I633" s="30"/>
      <c r="J633" s="30"/>
      <c r="K633" s="30"/>
      <c r="L633" s="30"/>
      <c r="M633" s="44" t="str">
        <f t="shared" si="9"/>
        <v>IA</v>
      </c>
    </row>
    <row r="634" spans="1:13" ht="14.4" x14ac:dyDescent="0.3">
      <c r="A634" s="182"/>
      <c r="B634" s="14" t="s">
        <v>345</v>
      </c>
      <c r="C634" s="6" t="s">
        <v>346</v>
      </c>
      <c r="D634" s="45" t="s">
        <v>31</v>
      </c>
      <c r="E634" s="10"/>
      <c r="F634" s="10"/>
      <c r="G634" s="10"/>
      <c r="H634" s="30"/>
      <c r="I634" s="30"/>
      <c r="J634" s="30"/>
      <c r="K634" s="30"/>
      <c r="L634" s="30"/>
      <c r="M634" s="44" t="str">
        <f t="shared" si="9"/>
        <v>IA</v>
      </c>
    </row>
    <row r="635" spans="1:13" ht="14.4" x14ac:dyDescent="0.3">
      <c r="A635" s="182"/>
      <c r="B635" s="14" t="s">
        <v>345</v>
      </c>
      <c r="C635" s="6" t="s">
        <v>346</v>
      </c>
      <c r="D635" s="45" t="s">
        <v>32</v>
      </c>
      <c r="E635" s="30"/>
      <c r="F635" s="30"/>
      <c r="G635" s="30"/>
      <c r="H635" s="30"/>
      <c r="I635" s="30"/>
      <c r="J635" s="30"/>
      <c r="K635" s="30"/>
      <c r="L635" s="30"/>
      <c r="M635" s="44" t="str">
        <f t="shared" si="9"/>
        <v>IA</v>
      </c>
    </row>
    <row r="636" spans="1:13" ht="14.4" x14ac:dyDescent="0.3">
      <c r="A636" s="182"/>
      <c r="B636" s="14" t="s">
        <v>345</v>
      </c>
      <c r="C636" s="6" t="s">
        <v>346</v>
      </c>
      <c r="D636" s="45" t="s">
        <v>33</v>
      </c>
      <c r="E636" s="30"/>
      <c r="F636" s="30"/>
      <c r="G636" s="30"/>
      <c r="H636" s="30"/>
      <c r="I636" s="30"/>
      <c r="J636" s="30"/>
      <c r="K636" s="30"/>
      <c r="L636" s="30"/>
      <c r="M636" s="44" t="str">
        <f t="shared" si="9"/>
        <v>IA</v>
      </c>
    </row>
    <row r="637" spans="1:13" ht="14.4" x14ac:dyDescent="0.3">
      <c r="A637" s="182"/>
      <c r="B637" s="14" t="s">
        <v>345</v>
      </c>
      <c r="C637" s="6" t="s">
        <v>346</v>
      </c>
      <c r="D637" s="45" t="s">
        <v>35</v>
      </c>
      <c r="E637" s="30"/>
      <c r="F637" s="30"/>
      <c r="G637" s="30"/>
      <c r="H637" s="30"/>
      <c r="I637" s="30"/>
      <c r="J637" s="30"/>
      <c r="K637" s="30"/>
      <c r="L637" s="30"/>
      <c r="M637" s="44" t="str">
        <f t="shared" si="9"/>
        <v>IA</v>
      </c>
    </row>
    <row r="638" spans="1:13" ht="14.4" x14ac:dyDescent="0.3">
      <c r="A638" s="182"/>
      <c r="B638" s="14" t="s">
        <v>345</v>
      </c>
      <c r="C638" s="6" t="s">
        <v>346</v>
      </c>
      <c r="D638" s="45" t="s">
        <v>64</v>
      </c>
      <c r="E638" s="30"/>
      <c r="F638" s="30"/>
      <c r="G638" s="30"/>
      <c r="H638" s="30"/>
      <c r="I638" s="30"/>
      <c r="J638" s="30"/>
      <c r="K638" s="30"/>
      <c r="L638" s="30"/>
      <c r="M638" s="44" t="str">
        <f t="shared" si="9"/>
        <v>IA</v>
      </c>
    </row>
    <row r="639" spans="1:13" ht="27.6" x14ac:dyDescent="0.3">
      <c r="A639" s="182"/>
      <c r="B639" s="13" t="s">
        <v>347</v>
      </c>
      <c r="C639" s="7" t="s">
        <v>348</v>
      </c>
      <c r="D639" s="42" t="s">
        <v>31</v>
      </c>
      <c r="E639" s="30"/>
      <c r="F639" s="31"/>
      <c r="G639" s="31"/>
      <c r="H639" s="30"/>
      <c r="I639" s="30"/>
      <c r="J639" s="30"/>
      <c r="K639" s="30"/>
      <c r="L639" s="30"/>
      <c r="M639" s="44" t="str">
        <f t="shared" si="9"/>
        <v>IA</v>
      </c>
    </row>
    <row r="640" spans="1:13" ht="27.6" x14ac:dyDescent="0.3">
      <c r="A640" s="182"/>
      <c r="B640" s="13" t="s">
        <v>347</v>
      </c>
      <c r="C640" s="7" t="s">
        <v>348</v>
      </c>
      <c r="D640" s="42" t="s">
        <v>32</v>
      </c>
      <c r="E640" s="30"/>
      <c r="F640" s="30"/>
      <c r="G640" s="30"/>
      <c r="H640" s="30"/>
      <c r="I640" s="30"/>
      <c r="J640" s="30"/>
      <c r="K640" s="30"/>
      <c r="L640" s="30"/>
      <c r="M640" s="44" t="str">
        <f t="shared" si="9"/>
        <v>IA</v>
      </c>
    </row>
    <row r="641" spans="1:13" ht="27.6" x14ac:dyDescent="0.3">
      <c r="A641" s="182"/>
      <c r="B641" s="13" t="s">
        <v>347</v>
      </c>
      <c r="C641" s="7" t="s">
        <v>348</v>
      </c>
      <c r="D641" s="42" t="s">
        <v>33</v>
      </c>
      <c r="E641" s="30"/>
      <c r="F641" s="30"/>
      <c r="G641" s="30"/>
      <c r="H641" s="30"/>
      <c r="I641" s="30"/>
      <c r="J641" s="30"/>
      <c r="K641" s="30"/>
      <c r="L641" s="30"/>
      <c r="M641" s="44" t="str">
        <f t="shared" si="9"/>
        <v>IA</v>
      </c>
    </row>
    <row r="642" spans="1:13" ht="27.6" x14ac:dyDescent="0.3">
      <c r="A642" s="182"/>
      <c r="B642" s="13" t="s">
        <v>347</v>
      </c>
      <c r="C642" s="7" t="s">
        <v>348</v>
      </c>
      <c r="D642" s="42" t="s">
        <v>35</v>
      </c>
      <c r="E642" s="30"/>
      <c r="F642" s="30"/>
      <c r="G642" s="30"/>
      <c r="H642" s="30"/>
      <c r="I642" s="30"/>
      <c r="J642" s="30"/>
      <c r="K642" s="30"/>
      <c r="L642" s="30"/>
      <c r="M642" s="44" t="str">
        <f t="shared" si="9"/>
        <v>IA</v>
      </c>
    </row>
    <row r="643" spans="1:13" ht="27.6" x14ac:dyDescent="0.3">
      <c r="A643" s="182"/>
      <c r="B643" s="13" t="s">
        <v>347</v>
      </c>
      <c r="C643" s="7" t="s">
        <v>348</v>
      </c>
      <c r="D643" s="42" t="s">
        <v>64</v>
      </c>
      <c r="E643" s="30"/>
      <c r="F643" s="30"/>
      <c r="G643" s="30"/>
      <c r="H643" s="30"/>
      <c r="I643" s="30"/>
      <c r="J643" s="30"/>
      <c r="K643" s="30"/>
      <c r="L643" s="30"/>
      <c r="M643" s="44" t="str">
        <f t="shared" si="9"/>
        <v>IA</v>
      </c>
    </row>
    <row r="644" spans="1:13" ht="14.4" x14ac:dyDescent="0.3">
      <c r="A644" s="182"/>
      <c r="B644" s="13" t="s">
        <v>349</v>
      </c>
      <c r="C644" s="7" t="s">
        <v>350</v>
      </c>
      <c r="D644" s="42" t="s">
        <v>31</v>
      </c>
      <c r="E644" s="30"/>
      <c r="F644" s="31"/>
      <c r="G644" s="31"/>
      <c r="H644" s="30"/>
      <c r="I644" s="30"/>
      <c r="J644" s="30"/>
      <c r="K644" s="30"/>
      <c r="L644" s="30"/>
      <c r="M644" s="44" t="str">
        <f t="shared" si="9"/>
        <v>IA</v>
      </c>
    </row>
    <row r="645" spans="1:13" ht="14.4" x14ac:dyDescent="0.3">
      <c r="A645" s="182"/>
      <c r="B645" s="13" t="s">
        <v>349</v>
      </c>
      <c r="C645" s="7" t="s">
        <v>350</v>
      </c>
      <c r="D645" s="42" t="s">
        <v>32</v>
      </c>
      <c r="E645" s="30"/>
      <c r="F645" s="31"/>
      <c r="G645" s="31"/>
      <c r="H645" s="30"/>
      <c r="I645" s="30"/>
      <c r="J645" s="30"/>
      <c r="K645" s="30"/>
      <c r="L645" s="30"/>
      <c r="M645" s="44" t="str">
        <f t="shared" si="9"/>
        <v>IA</v>
      </c>
    </row>
    <row r="646" spans="1:13" ht="14.4" x14ac:dyDescent="0.3">
      <c r="A646" s="182"/>
      <c r="B646" s="13" t="s">
        <v>349</v>
      </c>
      <c r="C646" s="7" t="s">
        <v>350</v>
      </c>
      <c r="D646" s="42" t="s">
        <v>33</v>
      </c>
      <c r="E646" s="30"/>
      <c r="F646" s="31"/>
      <c r="G646" s="31"/>
      <c r="H646" s="30"/>
      <c r="I646" s="30"/>
      <c r="J646" s="30"/>
      <c r="K646" s="30"/>
      <c r="L646" s="30"/>
      <c r="M646" s="44" t="str">
        <f t="shared" si="9"/>
        <v>IA</v>
      </c>
    </row>
    <row r="647" spans="1:13" ht="14.4" x14ac:dyDescent="0.3">
      <c r="A647" s="182"/>
      <c r="B647" s="13" t="s">
        <v>349</v>
      </c>
      <c r="C647" s="7" t="s">
        <v>350</v>
      </c>
      <c r="D647" s="42" t="s">
        <v>35</v>
      </c>
      <c r="E647" s="30"/>
      <c r="F647" s="31"/>
      <c r="G647" s="31"/>
      <c r="H647" s="30"/>
      <c r="I647" s="30"/>
      <c r="J647" s="30"/>
      <c r="K647" s="30"/>
      <c r="L647" s="30"/>
      <c r="M647" s="44" t="str">
        <f t="shared" si="9"/>
        <v>IA</v>
      </c>
    </row>
    <row r="648" spans="1:13" ht="14.4" x14ac:dyDescent="0.3">
      <c r="A648" s="182"/>
      <c r="B648" s="13" t="s">
        <v>349</v>
      </c>
      <c r="C648" s="7" t="s">
        <v>350</v>
      </c>
      <c r="D648" s="42" t="s">
        <v>64</v>
      </c>
      <c r="E648" s="30"/>
      <c r="F648" s="31"/>
      <c r="G648" s="31"/>
      <c r="H648" s="30"/>
      <c r="I648" s="30"/>
      <c r="J648" s="30"/>
      <c r="K648" s="30"/>
      <c r="L648" s="30"/>
      <c r="M648" s="44" t="str">
        <f t="shared" si="9"/>
        <v>IA</v>
      </c>
    </row>
    <row r="649" spans="1:13" ht="14.4" x14ac:dyDescent="0.3">
      <c r="A649" s="182"/>
      <c r="B649" s="13" t="s">
        <v>351</v>
      </c>
      <c r="C649" s="7" t="s">
        <v>352</v>
      </c>
      <c r="D649" s="42" t="s">
        <v>31</v>
      </c>
      <c r="E649" s="30"/>
      <c r="F649" s="31"/>
      <c r="G649" s="31"/>
      <c r="H649" s="30"/>
      <c r="I649" s="30"/>
      <c r="J649" s="30"/>
      <c r="K649" s="30"/>
      <c r="L649" s="30"/>
      <c r="M649" s="44" t="str">
        <f t="shared" si="9"/>
        <v>IA</v>
      </c>
    </row>
    <row r="650" spans="1:13" ht="14.4" x14ac:dyDescent="0.3">
      <c r="A650" s="182"/>
      <c r="B650" s="13" t="s">
        <v>351</v>
      </c>
      <c r="C650" s="7" t="s">
        <v>352</v>
      </c>
      <c r="D650" s="42" t="s">
        <v>35</v>
      </c>
      <c r="E650" s="30"/>
      <c r="F650" s="31"/>
      <c r="G650" s="31"/>
      <c r="H650" s="30"/>
      <c r="I650" s="30"/>
      <c r="J650" s="30"/>
      <c r="K650" s="30"/>
      <c r="L650" s="30"/>
      <c r="M650" s="44" t="str">
        <f t="shared" si="9"/>
        <v>IA</v>
      </c>
    </row>
    <row r="651" spans="1:13" ht="14.4" x14ac:dyDescent="0.3">
      <c r="A651" s="182"/>
      <c r="B651" s="13" t="s">
        <v>351</v>
      </c>
      <c r="C651" s="7" t="s">
        <v>352</v>
      </c>
      <c r="D651" s="42" t="s">
        <v>64</v>
      </c>
      <c r="E651" s="30"/>
      <c r="F651" s="31"/>
      <c r="G651" s="31"/>
      <c r="H651" s="30"/>
      <c r="I651" s="30"/>
      <c r="J651" s="30"/>
      <c r="K651" s="30"/>
      <c r="L651" s="30"/>
      <c r="M651" s="44" t="str">
        <f t="shared" si="9"/>
        <v>IA</v>
      </c>
    </row>
    <row r="652" spans="1:13" ht="14.4" x14ac:dyDescent="0.3">
      <c r="A652" s="182"/>
      <c r="B652" s="13" t="s">
        <v>353</v>
      </c>
      <c r="C652" s="7" t="s">
        <v>354</v>
      </c>
      <c r="D652" s="42" t="s">
        <v>31</v>
      </c>
      <c r="E652" s="30"/>
      <c r="F652" s="31"/>
      <c r="G652" s="31"/>
      <c r="H652" s="30"/>
      <c r="I652" s="30"/>
      <c r="J652" s="30"/>
      <c r="K652" s="30"/>
      <c r="L652" s="30"/>
      <c r="M652" s="44" t="str">
        <f t="shared" si="9"/>
        <v>IA</v>
      </c>
    </row>
    <row r="653" spans="1:13" ht="14.4" x14ac:dyDescent="0.3">
      <c r="A653" s="182"/>
      <c r="B653" s="13" t="s">
        <v>353</v>
      </c>
      <c r="C653" s="7" t="s">
        <v>354</v>
      </c>
      <c r="D653" s="42" t="s">
        <v>35</v>
      </c>
      <c r="E653" s="30"/>
      <c r="F653" s="30"/>
      <c r="G653" s="30"/>
      <c r="H653" s="30"/>
      <c r="I653" s="30"/>
      <c r="J653" s="30"/>
      <c r="K653" s="30"/>
      <c r="L653" s="30"/>
      <c r="M653" s="44" t="str">
        <f t="shared" ref="M653:M716" si="10">LEFT(B653,2)</f>
        <v>IA</v>
      </c>
    </row>
    <row r="654" spans="1:13" ht="14.4" x14ac:dyDescent="0.3">
      <c r="A654" s="182"/>
      <c r="B654" s="13" t="s">
        <v>353</v>
      </c>
      <c r="C654" s="7" t="s">
        <v>354</v>
      </c>
      <c r="D654" s="42" t="s">
        <v>64</v>
      </c>
      <c r="E654" s="30"/>
      <c r="F654" s="30"/>
      <c r="G654" s="30"/>
      <c r="H654" s="30"/>
      <c r="I654" s="30"/>
      <c r="J654" s="30"/>
      <c r="K654" s="30"/>
      <c r="L654" s="30"/>
      <c r="M654" s="44" t="str">
        <f t="shared" si="10"/>
        <v>IA</v>
      </c>
    </row>
    <row r="655" spans="1:13" ht="14.4" x14ac:dyDescent="0.3">
      <c r="A655" s="182"/>
      <c r="B655" s="14" t="s">
        <v>355</v>
      </c>
      <c r="C655" s="6" t="s">
        <v>356</v>
      </c>
      <c r="D655" s="45" t="s">
        <v>31</v>
      </c>
      <c r="E655" s="10"/>
      <c r="F655" s="10"/>
      <c r="G655" s="10"/>
      <c r="H655" s="30"/>
      <c r="I655" s="30"/>
      <c r="J655" s="30"/>
      <c r="K655" s="30"/>
      <c r="L655" s="30"/>
      <c r="M655" s="44" t="str">
        <f t="shared" si="10"/>
        <v>IA</v>
      </c>
    </row>
    <row r="656" spans="1:13" ht="14.4" x14ac:dyDescent="0.3">
      <c r="A656" s="182"/>
      <c r="B656" s="14" t="s">
        <v>355</v>
      </c>
      <c r="C656" s="6" t="s">
        <v>356</v>
      </c>
      <c r="D656" s="45" t="s">
        <v>35</v>
      </c>
      <c r="E656" s="30"/>
      <c r="F656" s="30"/>
      <c r="G656" s="30"/>
      <c r="H656" s="30"/>
      <c r="I656" s="30"/>
      <c r="J656" s="30"/>
      <c r="K656" s="30"/>
      <c r="L656" s="30"/>
      <c r="M656" s="44" t="str">
        <f t="shared" si="10"/>
        <v>IA</v>
      </c>
    </row>
    <row r="657" spans="1:13" ht="14.4" x14ac:dyDescent="0.3">
      <c r="A657" s="182"/>
      <c r="B657" s="14" t="s">
        <v>355</v>
      </c>
      <c r="C657" s="6" t="s">
        <v>356</v>
      </c>
      <c r="D657" s="45" t="s">
        <v>64</v>
      </c>
      <c r="E657" s="30"/>
      <c r="F657" s="30"/>
      <c r="G657" s="30"/>
      <c r="H657" s="30"/>
      <c r="I657" s="30"/>
      <c r="J657" s="30"/>
      <c r="K657" s="30"/>
      <c r="L657" s="30"/>
      <c r="M657" s="44" t="str">
        <f t="shared" si="10"/>
        <v>IA</v>
      </c>
    </row>
    <row r="658" spans="1:13" ht="14.4" x14ac:dyDescent="0.3">
      <c r="A658" s="182"/>
      <c r="B658" s="14" t="s">
        <v>357</v>
      </c>
      <c r="C658" s="6" t="s">
        <v>358</v>
      </c>
      <c r="D658" s="45" t="s">
        <v>31</v>
      </c>
      <c r="E658" s="30"/>
      <c r="F658" s="31"/>
      <c r="G658" s="31"/>
      <c r="H658" s="30"/>
      <c r="I658" s="30"/>
      <c r="J658" s="30"/>
      <c r="K658" s="30"/>
      <c r="L658" s="30"/>
      <c r="M658" s="44" t="str">
        <f t="shared" si="10"/>
        <v>IA</v>
      </c>
    </row>
    <row r="659" spans="1:13" ht="14.4" x14ac:dyDescent="0.3">
      <c r="A659" s="182"/>
      <c r="B659" s="13" t="s">
        <v>357</v>
      </c>
      <c r="C659" s="7" t="s">
        <v>358</v>
      </c>
      <c r="D659" s="42" t="s">
        <v>32</v>
      </c>
      <c r="E659" s="30"/>
      <c r="F659" s="31"/>
      <c r="G659" s="31"/>
      <c r="H659" s="30"/>
      <c r="I659" s="30"/>
      <c r="J659" s="30"/>
      <c r="K659" s="30"/>
      <c r="L659" s="30"/>
      <c r="M659" s="44" t="str">
        <f t="shared" si="10"/>
        <v>IA</v>
      </c>
    </row>
    <row r="660" spans="1:13" ht="14.4" x14ac:dyDescent="0.3">
      <c r="A660" s="182"/>
      <c r="B660" s="13" t="s">
        <v>357</v>
      </c>
      <c r="C660" s="7" t="s">
        <v>358</v>
      </c>
      <c r="D660" s="42" t="s">
        <v>33</v>
      </c>
      <c r="E660" s="30"/>
      <c r="F660" s="30"/>
      <c r="G660" s="30"/>
      <c r="H660" s="30"/>
      <c r="I660" s="30"/>
      <c r="J660" s="30"/>
      <c r="K660" s="30"/>
      <c r="L660" s="30"/>
      <c r="M660" s="44" t="str">
        <f t="shared" si="10"/>
        <v>IA</v>
      </c>
    </row>
    <row r="661" spans="1:13" ht="14.4" x14ac:dyDescent="0.3">
      <c r="A661" s="182"/>
      <c r="B661" s="13" t="s">
        <v>357</v>
      </c>
      <c r="C661" s="7" t="s">
        <v>358</v>
      </c>
      <c r="D661" s="42" t="s">
        <v>35</v>
      </c>
      <c r="E661" s="30"/>
      <c r="F661" s="30"/>
      <c r="G661" s="30"/>
      <c r="H661" s="30"/>
      <c r="I661" s="30"/>
      <c r="J661" s="30"/>
      <c r="K661" s="30"/>
      <c r="L661" s="30"/>
      <c r="M661" s="44" t="str">
        <f t="shared" si="10"/>
        <v>IA</v>
      </c>
    </row>
    <row r="662" spans="1:13" ht="14.4" x14ac:dyDescent="0.3">
      <c r="A662" s="182"/>
      <c r="B662" s="13" t="s">
        <v>357</v>
      </c>
      <c r="C662" s="7" t="s">
        <v>358</v>
      </c>
      <c r="D662" s="42" t="s">
        <v>64</v>
      </c>
      <c r="E662" s="30"/>
      <c r="F662" s="30"/>
      <c r="G662" s="30"/>
      <c r="H662" s="30"/>
      <c r="I662" s="30"/>
      <c r="J662" s="30"/>
      <c r="K662" s="30"/>
      <c r="L662" s="30"/>
      <c r="M662" s="44" t="str">
        <f t="shared" si="10"/>
        <v>IA</v>
      </c>
    </row>
    <row r="663" spans="1:13" ht="14.4" x14ac:dyDescent="0.3">
      <c r="A663" s="182"/>
      <c r="B663" s="13" t="s">
        <v>359</v>
      </c>
      <c r="C663" s="7" t="s">
        <v>360</v>
      </c>
      <c r="D663" s="42" t="s">
        <v>31</v>
      </c>
      <c r="E663" s="30"/>
      <c r="F663" s="31"/>
      <c r="G663" s="31"/>
      <c r="H663" s="30"/>
      <c r="I663" s="30"/>
      <c r="J663" s="30"/>
      <c r="K663" s="30"/>
      <c r="L663" s="30"/>
      <c r="M663" s="44" t="str">
        <f t="shared" si="10"/>
        <v>IA</v>
      </c>
    </row>
    <row r="664" spans="1:13" ht="14.4" x14ac:dyDescent="0.3">
      <c r="A664" s="182"/>
      <c r="B664" s="13" t="s">
        <v>359</v>
      </c>
      <c r="C664" s="7" t="s">
        <v>360</v>
      </c>
      <c r="D664" s="42" t="s">
        <v>35</v>
      </c>
      <c r="E664" s="30"/>
      <c r="F664" s="31"/>
      <c r="G664" s="31"/>
      <c r="H664" s="30"/>
      <c r="I664" s="30"/>
      <c r="J664" s="30"/>
      <c r="K664" s="30"/>
      <c r="L664" s="30"/>
      <c r="M664" s="44" t="str">
        <f t="shared" si="10"/>
        <v>IA</v>
      </c>
    </row>
    <row r="665" spans="1:13" ht="14.4" x14ac:dyDescent="0.3">
      <c r="A665" s="182"/>
      <c r="B665" s="13" t="s">
        <v>359</v>
      </c>
      <c r="C665" s="7" t="s">
        <v>360</v>
      </c>
      <c r="D665" s="42" t="s">
        <v>64</v>
      </c>
      <c r="E665" s="30"/>
      <c r="F665" s="31"/>
      <c r="G665" s="31"/>
      <c r="H665" s="30"/>
      <c r="I665" s="30"/>
      <c r="J665" s="30"/>
      <c r="K665" s="30"/>
      <c r="L665" s="30"/>
      <c r="M665" s="44" t="str">
        <f t="shared" si="10"/>
        <v>IA</v>
      </c>
    </row>
    <row r="666" spans="1:13" ht="14.4" x14ac:dyDescent="0.3">
      <c r="A666" s="182"/>
      <c r="B666" s="13" t="s">
        <v>361</v>
      </c>
      <c r="C666" s="7" t="s">
        <v>362</v>
      </c>
      <c r="D666" s="42" t="s">
        <v>31</v>
      </c>
      <c r="E666" s="30"/>
      <c r="F666" s="31"/>
      <c r="G666" s="31"/>
      <c r="H666" s="30"/>
      <c r="I666" s="30"/>
      <c r="J666" s="30"/>
      <c r="K666" s="30"/>
      <c r="L666" s="30"/>
      <c r="M666" s="44" t="str">
        <f t="shared" si="10"/>
        <v>IA</v>
      </c>
    </row>
    <row r="667" spans="1:13" ht="14.4" x14ac:dyDescent="0.3">
      <c r="A667" s="182"/>
      <c r="B667" s="13" t="s">
        <v>361</v>
      </c>
      <c r="C667" s="7" t="s">
        <v>362</v>
      </c>
      <c r="D667" s="42" t="s">
        <v>35</v>
      </c>
      <c r="E667" s="30"/>
      <c r="F667" s="31"/>
      <c r="G667" s="31"/>
      <c r="H667" s="30"/>
      <c r="I667" s="30"/>
      <c r="J667" s="30"/>
      <c r="K667" s="30"/>
      <c r="L667" s="30"/>
      <c r="M667" s="44" t="str">
        <f t="shared" si="10"/>
        <v>IA</v>
      </c>
    </row>
    <row r="668" spans="1:13" ht="14.4" x14ac:dyDescent="0.3">
      <c r="A668" s="182"/>
      <c r="B668" s="13" t="s">
        <v>361</v>
      </c>
      <c r="C668" s="7" t="s">
        <v>362</v>
      </c>
      <c r="D668" s="42" t="s">
        <v>64</v>
      </c>
      <c r="E668" s="30"/>
      <c r="F668" s="31"/>
      <c r="G668" s="31"/>
      <c r="H668" s="30"/>
      <c r="I668" s="30"/>
      <c r="J668" s="30"/>
      <c r="K668" s="30"/>
      <c r="L668" s="30"/>
      <c r="M668" s="44" t="str">
        <f t="shared" si="10"/>
        <v>IA</v>
      </c>
    </row>
    <row r="669" spans="1:13" ht="27.6" x14ac:dyDescent="0.3">
      <c r="A669" s="182"/>
      <c r="B669" s="13" t="s">
        <v>363</v>
      </c>
      <c r="C669" s="7" t="s">
        <v>364</v>
      </c>
      <c r="D669" s="42" t="s">
        <v>31</v>
      </c>
      <c r="E669" s="30"/>
      <c r="F669" s="31"/>
      <c r="G669" s="31"/>
      <c r="H669" s="30"/>
      <c r="I669" s="10"/>
      <c r="J669" s="10"/>
      <c r="K669" s="30"/>
      <c r="L669" s="30"/>
      <c r="M669" s="44" t="str">
        <f t="shared" si="10"/>
        <v>IA</v>
      </c>
    </row>
    <row r="670" spans="1:13" ht="27.6" x14ac:dyDescent="0.3">
      <c r="A670" s="182"/>
      <c r="B670" s="13" t="s">
        <v>363</v>
      </c>
      <c r="C670" s="7" t="s">
        <v>364</v>
      </c>
      <c r="D670" s="42" t="s">
        <v>35</v>
      </c>
      <c r="E670" s="30"/>
      <c r="F670" s="30"/>
      <c r="G670" s="30"/>
      <c r="H670" s="30"/>
      <c r="I670" s="10"/>
      <c r="J670" s="10"/>
      <c r="K670" s="30"/>
      <c r="L670" s="30"/>
      <c r="M670" s="44" t="str">
        <f t="shared" si="10"/>
        <v>IA</v>
      </c>
    </row>
    <row r="671" spans="1:13" ht="27.6" x14ac:dyDescent="0.3">
      <c r="A671" s="182"/>
      <c r="B671" s="13" t="s">
        <v>363</v>
      </c>
      <c r="C671" s="7" t="s">
        <v>364</v>
      </c>
      <c r="D671" s="42" t="s">
        <v>64</v>
      </c>
      <c r="E671" s="30"/>
      <c r="F671" s="30"/>
      <c r="G671" s="30"/>
      <c r="H671" s="30"/>
      <c r="I671" s="10"/>
      <c r="J671" s="10"/>
      <c r="K671" s="30"/>
      <c r="L671" s="30"/>
      <c r="M671" s="44" t="str">
        <f t="shared" si="10"/>
        <v>IA</v>
      </c>
    </row>
    <row r="672" spans="1:13" ht="27.6" x14ac:dyDescent="0.3">
      <c r="A672" s="182"/>
      <c r="B672" s="14" t="s">
        <v>365</v>
      </c>
      <c r="C672" s="6" t="s">
        <v>366</v>
      </c>
      <c r="D672" s="45" t="s">
        <v>31</v>
      </c>
      <c r="E672" s="10"/>
      <c r="F672" s="10"/>
      <c r="G672" s="10"/>
      <c r="H672" s="30"/>
      <c r="I672" s="10"/>
      <c r="J672" s="10"/>
      <c r="K672" s="30"/>
      <c r="L672" s="30"/>
      <c r="M672" s="44" t="str">
        <f t="shared" si="10"/>
        <v>IA</v>
      </c>
    </row>
    <row r="673" spans="1:13" ht="27.6" x14ac:dyDescent="0.3">
      <c r="A673" s="182"/>
      <c r="B673" s="14" t="s">
        <v>365</v>
      </c>
      <c r="C673" s="6" t="s">
        <v>366</v>
      </c>
      <c r="D673" s="45" t="s">
        <v>35</v>
      </c>
      <c r="E673" s="10"/>
      <c r="F673" s="10"/>
      <c r="G673" s="10"/>
      <c r="H673" s="30"/>
      <c r="I673" s="10"/>
      <c r="J673" s="10"/>
      <c r="K673" s="30"/>
      <c r="L673" s="30"/>
      <c r="M673" s="44" t="str">
        <f t="shared" si="10"/>
        <v>IA</v>
      </c>
    </row>
    <row r="674" spans="1:13" ht="27.6" x14ac:dyDescent="0.3">
      <c r="A674" s="182"/>
      <c r="B674" s="14" t="s">
        <v>365</v>
      </c>
      <c r="C674" s="6" t="s">
        <v>366</v>
      </c>
      <c r="D674" s="45" t="s">
        <v>64</v>
      </c>
      <c r="E674" s="10"/>
      <c r="F674" s="10"/>
      <c r="G674" s="10"/>
      <c r="H674" s="30"/>
      <c r="I674" s="10"/>
      <c r="J674" s="10"/>
      <c r="K674" s="30"/>
      <c r="L674" s="30"/>
      <c r="M674" s="44" t="str">
        <f t="shared" si="10"/>
        <v>IA</v>
      </c>
    </row>
    <row r="675" spans="1:13" ht="14.4" x14ac:dyDescent="0.3">
      <c r="A675" s="182"/>
      <c r="B675" s="14" t="s">
        <v>367</v>
      </c>
      <c r="C675" s="6" t="s">
        <v>368</v>
      </c>
      <c r="D675" s="45" t="s">
        <v>31</v>
      </c>
      <c r="E675" s="10"/>
      <c r="F675" s="10"/>
      <c r="G675" s="10"/>
      <c r="H675" s="30"/>
      <c r="I675" s="10"/>
      <c r="J675" s="10"/>
      <c r="K675" s="30"/>
      <c r="L675" s="30"/>
      <c r="M675" s="44" t="str">
        <f t="shared" si="10"/>
        <v>IA</v>
      </c>
    </row>
    <row r="676" spans="1:13" ht="14.4" x14ac:dyDescent="0.3">
      <c r="A676" s="182"/>
      <c r="B676" s="14" t="s">
        <v>367</v>
      </c>
      <c r="C676" s="6" t="s">
        <v>368</v>
      </c>
      <c r="D676" s="45" t="s">
        <v>35</v>
      </c>
      <c r="E676" s="30"/>
      <c r="F676" s="30"/>
      <c r="G676" s="30"/>
      <c r="H676" s="30"/>
      <c r="I676" s="10"/>
      <c r="J676" s="10"/>
      <c r="K676" s="30"/>
      <c r="L676" s="30"/>
      <c r="M676" s="44" t="str">
        <f t="shared" si="10"/>
        <v>IA</v>
      </c>
    </row>
    <row r="677" spans="1:13" ht="14.4" x14ac:dyDescent="0.3">
      <c r="A677" s="182"/>
      <c r="B677" s="14" t="s">
        <v>367</v>
      </c>
      <c r="C677" s="6" t="s">
        <v>368</v>
      </c>
      <c r="D677" s="45" t="s">
        <v>64</v>
      </c>
      <c r="E677" s="30"/>
      <c r="F677" s="30"/>
      <c r="G677" s="30"/>
      <c r="H677" s="30"/>
      <c r="I677" s="10"/>
      <c r="J677" s="10"/>
      <c r="K677" s="30"/>
      <c r="L677" s="30"/>
      <c r="M677" s="44" t="str">
        <f t="shared" si="10"/>
        <v>IA</v>
      </c>
    </row>
    <row r="678" spans="1:13" ht="27.6" x14ac:dyDescent="0.3">
      <c r="A678" s="182"/>
      <c r="B678" s="14" t="s">
        <v>369</v>
      </c>
      <c r="C678" s="6" t="s">
        <v>370</v>
      </c>
      <c r="D678" s="45" t="s">
        <v>31</v>
      </c>
      <c r="E678" s="30"/>
      <c r="F678" s="31"/>
      <c r="G678" s="31"/>
      <c r="H678" s="30"/>
      <c r="I678" s="30"/>
      <c r="J678" s="30"/>
      <c r="K678" s="30"/>
      <c r="L678" s="30"/>
      <c r="M678" s="44" t="str">
        <f t="shared" si="10"/>
        <v>IA</v>
      </c>
    </row>
    <row r="679" spans="1:13" ht="27.6" x14ac:dyDescent="0.3">
      <c r="A679" s="182"/>
      <c r="B679" s="13" t="s">
        <v>369</v>
      </c>
      <c r="C679" s="7" t="s">
        <v>370</v>
      </c>
      <c r="D679" s="42" t="s">
        <v>35</v>
      </c>
      <c r="E679" s="30"/>
      <c r="F679" s="31"/>
      <c r="G679" s="31"/>
      <c r="H679" s="30"/>
      <c r="I679" s="30"/>
      <c r="J679" s="30"/>
      <c r="K679" s="30"/>
      <c r="L679" s="30"/>
      <c r="M679" s="44" t="str">
        <f t="shared" si="10"/>
        <v>IA</v>
      </c>
    </row>
    <row r="680" spans="1:13" ht="27.6" x14ac:dyDescent="0.3">
      <c r="A680" s="182"/>
      <c r="B680" s="13" t="s">
        <v>369</v>
      </c>
      <c r="C680" s="7" t="s">
        <v>370</v>
      </c>
      <c r="D680" s="42" t="s">
        <v>64</v>
      </c>
      <c r="E680" s="30"/>
      <c r="F680" s="31"/>
      <c r="G680" s="31"/>
      <c r="H680" s="30"/>
      <c r="I680" s="30"/>
      <c r="J680" s="30"/>
      <c r="K680" s="30"/>
      <c r="L680" s="30"/>
      <c r="M680" s="44" t="str">
        <f t="shared" si="10"/>
        <v>IA</v>
      </c>
    </row>
    <row r="681" spans="1:13" ht="17.100000000000001" customHeight="1" x14ac:dyDescent="0.3">
      <c r="A681" s="182"/>
      <c r="B681" s="13" t="s">
        <v>371</v>
      </c>
      <c r="C681" s="7" t="s">
        <v>372</v>
      </c>
      <c r="D681" s="42" t="s">
        <v>31</v>
      </c>
      <c r="E681" s="30"/>
      <c r="F681" s="31"/>
      <c r="G681" s="31"/>
      <c r="H681" s="30"/>
      <c r="I681" s="30"/>
      <c r="J681" s="30"/>
      <c r="K681" s="30"/>
      <c r="L681" s="30"/>
      <c r="M681" s="44" t="str">
        <f t="shared" si="10"/>
        <v>IA</v>
      </c>
    </row>
    <row r="682" spans="1:13" ht="17.100000000000001" customHeight="1" x14ac:dyDescent="0.3">
      <c r="A682" s="182"/>
      <c r="B682" s="13" t="s">
        <v>371</v>
      </c>
      <c r="C682" s="7" t="s">
        <v>372</v>
      </c>
      <c r="D682" s="42" t="s">
        <v>35</v>
      </c>
      <c r="E682" s="30"/>
      <c r="F682" s="30"/>
      <c r="G682" s="30"/>
      <c r="H682" s="30"/>
      <c r="I682" s="30"/>
      <c r="J682" s="30"/>
      <c r="K682" s="30"/>
      <c r="L682" s="30"/>
      <c r="M682" s="44" t="str">
        <f t="shared" si="10"/>
        <v>IA</v>
      </c>
    </row>
    <row r="683" spans="1:13" ht="17.100000000000001" customHeight="1" x14ac:dyDescent="0.3">
      <c r="A683" s="182"/>
      <c r="B683" s="13" t="s">
        <v>371</v>
      </c>
      <c r="C683" s="7" t="s">
        <v>372</v>
      </c>
      <c r="D683" s="42" t="s">
        <v>64</v>
      </c>
      <c r="E683" s="30"/>
      <c r="F683" s="30"/>
      <c r="G683" s="30"/>
      <c r="H683" s="30"/>
      <c r="I683" s="30"/>
      <c r="J683" s="30"/>
      <c r="K683" s="30"/>
      <c r="L683" s="30"/>
      <c r="M683" s="44" t="str">
        <f t="shared" si="10"/>
        <v>IA</v>
      </c>
    </row>
    <row r="684" spans="1:13" ht="14.4" x14ac:dyDescent="0.3">
      <c r="A684" s="182"/>
      <c r="B684" s="13" t="s">
        <v>373</v>
      </c>
      <c r="C684" s="7" t="s">
        <v>374</v>
      </c>
      <c r="D684" s="42" t="s">
        <v>31</v>
      </c>
      <c r="E684" s="30"/>
      <c r="F684" s="31"/>
      <c r="G684" s="31"/>
      <c r="H684" s="30"/>
      <c r="I684" s="30"/>
      <c r="J684" s="30"/>
      <c r="K684" s="30"/>
      <c r="L684" s="30"/>
      <c r="M684" s="44" t="str">
        <f t="shared" si="10"/>
        <v>IA</v>
      </c>
    </row>
    <row r="685" spans="1:13" ht="14.4" x14ac:dyDescent="0.3">
      <c r="A685" s="182"/>
      <c r="B685" s="13" t="s">
        <v>373</v>
      </c>
      <c r="C685" s="7" t="s">
        <v>374</v>
      </c>
      <c r="D685" s="42" t="s">
        <v>35</v>
      </c>
      <c r="E685" s="30"/>
      <c r="F685" s="31"/>
      <c r="G685" s="31"/>
      <c r="H685" s="30"/>
      <c r="I685" s="30"/>
      <c r="J685" s="30"/>
      <c r="K685" s="30"/>
      <c r="L685" s="30"/>
      <c r="M685" s="44" t="str">
        <f t="shared" si="10"/>
        <v>IA</v>
      </c>
    </row>
    <row r="686" spans="1:13" ht="14.4" x14ac:dyDescent="0.3">
      <c r="A686" s="182"/>
      <c r="B686" s="13" t="s">
        <v>373</v>
      </c>
      <c r="C686" s="7" t="s">
        <v>374</v>
      </c>
      <c r="D686" s="42" t="s">
        <v>64</v>
      </c>
      <c r="E686" s="30"/>
      <c r="F686" s="31"/>
      <c r="G686" s="31"/>
      <c r="H686" s="30"/>
      <c r="I686" s="30"/>
      <c r="J686" s="30"/>
      <c r="K686" s="30"/>
      <c r="L686" s="30"/>
      <c r="M686" s="44" t="str">
        <f t="shared" si="10"/>
        <v>IA</v>
      </c>
    </row>
    <row r="687" spans="1:13" ht="17.100000000000001" customHeight="1" x14ac:dyDescent="0.3">
      <c r="A687" s="182"/>
      <c r="B687" s="13" t="s">
        <v>375</v>
      </c>
      <c r="C687" s="7" t="s">
        <v>376</v>
      </c>
      <c r="D687" s="42" t="s">
        <v>31</v>
      </c>
      <c r="E687" s="30"/>
      <c r="F687" s="31"/>
      <c r="G687" s="31"/>
      <c r="H687" s="30"/>
      <c r="I687" s="30"/>
      <c r="J687" s="30"/>
      <c r="K687" s="30"/>
      <c r="L687" s="30"/>
      <c r="M687" s="44" t="str">
        <f t="shared" si="10"/>
        <v>IA</v>
      </c>
    </row>
    <row r="688" spans="1:13" ht="17.100000000000001" customHeight="1" x14ac:dyDescent="0.3">
      <c r="A688" s="182"/>
      <c r="B688" s="17" t="s">
        <v>375</v>
      </c>
      <c r="C688" s="19" t="s">
        <v>376</v>
      </c>
      <c r="D688" s="42" t="s">
        <v>35</v>
      </c>
      <c r="E688" s="31"/>
      <c r="F688" s="31"/>
      <c r="G688" s="31"/>
      <c r="H688" s="31"/>
      <c r="I688" s="31"/>
      <c r="J688" s="31"/>
      <c r="K688" s="31"/>
      <c r="L688" s="31"/>
      <c r="M688" s="44" t="str">
        <f t="shared" si="10"/>
        <v>IA</v>
      </c>
    </row>
    <row r="689" spans="1:13" ht="17.100000000000001" customHeight="1" x14ac:dyDescent="0.3">
      <c r="A689" s="182"/>
      <c r="B689" s="17" t="s">
        <v>375</v>
      </c>
      <c r="C689" s="19" t="s">
        <v>376</v>
      </c>
      <c r="D689" s="42" t="s">
        <v>64</v>
      </c>
      <c r="E689" s="31"/>
      <c r="F689" s="31"/>
      <c r="G689" s="31"/>
      <c r="H689" s="31"/>
      <c r="I689" s="31"/>
      <c r="J689" s="31"/>
      <c r="K689" s="31"/>
      <c r="L689" s="31"/>
      <c r="M689" s="44" t="str">
        <f t="shared" si="10"/>
        <v>IA</v>
      </c>
    </row>
    <row r="690" spans="1:13" ht="27.6" x14ac:dyDescent="0.3">
      <c r="A690" s="182"/>
      <c r="B690" s="17" t="s">
        <v>377</v>
      </c>
      <c r="C690" s="19" t="s">
        <v>378</v>
      </c>
      <c r="D690" s="42" t="s">
        <v>31</v>
      </c>
      <c r="E690" s="31"/>
      <c r="F690" s="31"/>
      <c r="G690" s="31"/>
      <c r="H690" s="31"/>
      <c r="I690" s="31"/>
      <c r="J690" s="31"/>
      <c r="K690" s="31"/>
      <c r="L690" s="31"/>
      <c r="M690" s="44" t="str">
        <f t="shared" si="10"/>
        <v>IA</v>
      </c>
    </row>
    <row r="691" spans="1:13" ht="27.6" x14ac:dyDescent="0.3">
      <c r="A691" s="182"/>
      <c r="B691" s="17" t="s">
        <v>377</v>
      </c>
      <c r="C691" s="19" t="s">
        <v>378</v>
      </c>
      <c r="D691" s="42" t="s">
        <v>35</v>
      </c>
      <c r="E691" s="31"/>
      <c r="F691" s="31"/>
      <c r="G691" s="31"/>
      <c r="H691" s="31"/>
      <c r="I691" s="31"/>
      <c r="J691" s="31"/>
      <c r="K691" s="31"/>
      <c r="L691" s="31"/>
      <c r="M691" s="44" t="str">
        <f t="shared" si="10"/>
        <v>IA</v>
      </c>
    </row>
    <row r="692" spans="1:13" ht="27.6" x14ac:dyDescent="0.3">
      <c r="A692" s="182"/>
      <c r="B692" s="17" t="s">
        <v>377</v>
      </c>
      <c r="C692" s="19" t="s">
        <v>378</v>
      </c>
      <c r="D692" s="42" t="s">
        <v>64</v>
      </c>
      <c r="E692" s="31"/>
      <c r="F692" s="31"/>
      <c r="G692" s="31"/>
      <c r="H692" s="31"/>
      <c r="I692" s="31"/>
      <c r="J692" s="31"/>
      <c r="K692" s="31"/>
      <c r="L692" s="31"/>
      <c r="M692" s="44" t="str">
        <f t="shared" si="10"/>
        <v>IA</v>
      </c>
    </row>
    <row r="693" spans="1:13" ht="17.100000000000001" customHeight="1" x14ac:dyDescent="0.3">
      <c r="A693" s="182"/>
      <c r="B693" s="55" t="s">
        <v>379</v>
      </c>
      <c r="C693" s="6" t="s">
        <v>380</v>
      </c>
      <c r="D693" s="45" t="s">
        <v>31</v>
      </c>
      <c r="E693" s="10"/>
      <c r="F693" s="10"/>
      <c r="G693" s="10"/>
      <c r="H693" s="31"/>
      <c r="I693" s="31"/>
      <c r="J693" s="31"/>
      <c r="K693" s="31"/>
      <c r="L693" s="31"/>
      <c r="M693" s="44" t="str">
        <f t="shared" si="10"/>
        <v>IA</v>
      </c>
    </row>
    <row r="694" spans="1:13" ht="17.100000000000001" customHeight="1" x14ac:dyDescent="0.3">
      <c r="A694" s="182"/>
      <c r="B694" s="55" t="s">
        <v>379</v>
      </c>
      <c r="C694" s="6" t="s">
        <v>380</v>
      </c>
      <c r="D694" s="45" t="s">
        <v>35</v>
      </c>
      <c r="E694" s="53"/>
      <c r="F694" s="53"/>
      <c r="G694" s="53"/>
      <c r="H694" s="31"/>
      <c r="I694" s="31"/>
      <c r="J694" s="31"/>
      <c r="K694" s="31"/>
      <c r="L694" s="31"/>
      <c r="M694" s="44" t="str">
        <f t="shared" si="10"/>
        <v>IA</v>
      </c>
    </row>
    <row r="695" spans="1:13" ht="17.100000000000001" customHeight="1" x14ac:dyDescent="0.3">
      <c r="A695" s="182"/>
      <c r="B695" s="55" t="s">
        <v>379</v>
      </c>
      <c r="C695" s="6" t="s">
        <v>380</v>
      </c>
      <c r="D695" s="45" t="s">
        <v>64</v>
      </c>
      <c r="E695" s="53"/>
      <c r="F695" s="53"/>
      <c r="G695" s="53"/>
      <c r="H695" s="31"/>
      <c r="I695" s="31"/>
      <c r="J695" s="31"/>
      <c r="K695" s="31"/>
      <c r="L695" s="31"/>
      <c r="M695" s="44" t="str">
        <f t="shared" si="10"/>
        <v>IA</v>
      </c>
    </row>
    <row r="696" spans="1:13" ht="14.4" x14ac:dyDescent="0.3">
      <c r="A696" s="195"/>
      <c r="B696" s="14" t="s">
        <v>381</v>
      </c>
      <c r="C696" s="6" t="s">
        <v>382</v>
      </c>
      <c r="D696" s="45" t="s">
        <v>31</v>
      </c>
      <c r="E696" s="10"/>
      <c r="F696" s="10"/>
      <c r="G696" s="10"/>
      <c r="H696" s="31"/>
      <c r="I696" s="31"/>
      <c r="J696" s="31"/>
      <c r="K696" s="31"/>
      <c r="L696" s="31"/>
      <c r="M696" s="44" t="str">
        <f t="shared" si="10"/>
        <v>IA</v>
      </c>
    </row>
    <row r="697" spans="1:13" ht="14.4" x14ac:dyDescent="0.3">
      <c r="A697" s="195"/>
      <c r="B697" s="14" t="s">
        <v>381</v>
      </c>
      <c r="C697" s="6" t="s">
        <v>382</v>
      </c>
      <c r="D697" s="45" t="s">
        <v>35</v>
      </c>
      <c r="E697" s="56"/>
      <c r="F697" s="53"/>
      <c r="G697" s="53"/>
      <c r="H697" s="31"/>
      <c r="I697" s="31"/>
      <c r="J697" s="31"/>
      <c r="K697" s="31"/>
      <c r="L697" s="31"/>
      <c r="M697" s="44" t="str">
        <f t="shared" si="10"/>
        <v>IA</v>
      </c>
    </row>
    <row r="698" spans="1:13" ht="14.4" x14ac:dyDescent="0.3">
      <c r="A698" s="195"/>
      <c r="B698" s="14" t="s">
        <v>381</v>
      </c>
      <c r="C698" s="6" t="s">
        <v>382</v>
      </c>
      <c r="D698" s="45" t="s">
        <v>64</v>
      </c>
      <c r="E698" s="56"/>
      <c r="F698" s="53"/>
      <c r="G698" s="53"/>
      <c r="H698" s="31"/>
      <c r="I698" s="31"/>
      <c r="J698" s="31"/>
      <c r="K698" s="31"/>
      <c r="L698" s="31"/>
      <c r="M698" s="44" t="str">
        <f t="shared" si="10"/>
        <v>IA</v>
      </c>
    </row>
    <row r="699" spans="1:13" ht="14.4" x14ac:dyDescent="0.3">
      <c r="A699" s="195"/>
      <c r="B699" s="14" t="s">
        <v>383</v>
      </c>
      <c r="C699" s="6" t="s">
        <v>384</v>
      </c>
      <c r="D699" s="45" t="s">
        <v>31</v>
      </c>
      <c r="E699" s="10"/>
      <c r="F699" s="10"/>
      <c r="G699" s="10"/>
      <c r="H699" s="31"/>
      <c r="I699" s="31"/>
      <c r="J699" s="31"/>
      <c r="K699" s="31"/>
      <c r="L699" s="31"/>
      <c r="M699" s="44" t="str">
        <f t="shared" si="10"/>
        <v>IA</v>
      </c>
    </row>
    <row r="700" spans="1:13" ht="14.4" x14ac:dyDescent="0.3">
      <c r="A700" s="195"/>
      <c r="B700" s="14" t="s">
        <v>383</v>
      </c>
      <c r="C700" s="6" t="s">
        <v>384</v>
      </c>
      <c r="D700" s="45" t="s">
        <v>35</v>
      </c>
      <c r="E700" s="57"/>
      <c r="F700" s="31"/>
      <c r="G700" s="31"/>
      <c r="H700" s="31"/>
      <c r="I700" s="31"/>
      <c r="J700" s="31"/>
      <c r="K700" s="31"/>
      <c r="L700" s="31"/>
      <c r="M700" s="44" t="str">
        <f t="shared" si="10"/>
        <v>IA</v>
      </c>
    </row>
    <row r="701" spans="1:13" ht="15" thickBot="1" x14ac:dyDescent="0.35">
      <c r="A701" s="183"/>
      <c r="B701" s="58" t="s">
        <v>383</v>
      </c>
      <c r="C701" s="20" t="s">
        <v>384</v>
      </c>
      <c r="D701" s="59" t="s">
        <v>64</v>
      </c>
      <c r="E701" s="32"/>
      <c r="F701" s="32"/>
      <c r="G701" s="32"/>
      <c r="H701" s="32"/>
      <c r="I701" s="32"/>
      <c r="J701" s="32"/>
      <c r="K701" s="32"/>
      <c r="L701" s="32"/>
      <c r="M701" s="44" t="str">
        <f t="shared" si="10"/>
        <v>IA</v>
      </c>
    </row>
    <row r="702" spans="1:13" ht="15" thickTop="1" x14ac:dyDescent="0.3">
      <c r="A702" s="186" t="s">
        <v>385</v>
      </c>
      <c r="B702" s="12" t="s">
        <v>386</v>
      </c>
      <c r="C702" s="21" t="s">
        <v>387</v>
      </c>
      <c r="D702" s="47" t="s">
        <v>31</v>
      </c>
      <c r="E702" s="30"/>
      <c r="F702" s="30"/>
      <c r="G702" s="30"/>
      <c r="H702" s="30"/>
      <c r="I702" s="43"/>
      <c r="J702" s="43"/>
      <c r="K702" s="30"/>
      <c r="L702" s="30"/>
      <c r="M702" s="44" t="str">
        <f t="shared" si="10"/>
        <v>IR</v>
      </c>
    </row>
    <row r="703" spans="1:13" ht="14.4" x14ac:dyDescent="0.3">
      <c r="A703" s="182"/>
      <c r="B703" s="13" t="s">
        <v>386</v>
      </c>
      <c r="C703" s="7" t="s">
        <v>387</v>
      </c>
      <c r="D703" s="42" t="s">
        <v>32</v>
      </c>
      <c r="E703" s="30"/>
      <c r="F703" s="30"/>
      <c r="G703" s="30"/>
      <c r="H703" s="30"/>
      <c r="I703" s="43"/>
      <c r="J703" s="43"/>
      <c r="K703" s="30"/>
      <c r="L703" s="30"/>
      <c r="M703" s="44" t="str">
        <f t="shared" si="10"/>
        <v>IR</v>
      </c>
    </row>
    <row r="704" spans="1:13" ht="14.4" x14ac:dyDescent="0.3">
      <c r="A704" s="182"/>
      <c r="B704" s="13" t="s">
        <v>386</v>
      </c>
      <c r="C704" s="7" t="s">
        <v>387</v>
      </c>
      <c r="D704" s="42" t="s">
        <v>33</v>
      </c>
      <c r="E704" s="30"/>
      <c r="F704" s="30"/>
      <c r="G704" s="30"/>
      <c r="H704" s="30"/>
      <c r="I704" s="43"/>
      <c r="J704" s="43"/>
      <c r="K704" s="30"/>
      <c r="L704" s="30"/>
      <c r="M704" s="44" t="str">
        <f t="shared" si="10"/>
        <v>IR</v>
      </c>
    </row>
    <row r="705" spans="1:13" ht="14.4" x14ac:dyDescent="0.3">
      <c r="A705" s="182"/>
      <c r="B705" s="13" t="s">
        <v>386</v>
      </c>
      <c r="C705" s="7" t="s">
        <v>387</v>
      </c>
      <c r="D705" s="42" t="s">
        <v>35</v>
      </c>
      <c r="E705" s="30"/>
      <c r="F705" s="30"/>
      <c r="G705" s="30"/>
      <c r="H705" s="30"/>
      <c r="I705" s="43"/>
      <c r="J705" s="43"/>
      <c r="K705" s="30"/>
      <c r="L705" s="30"/>
      <c r="M705" s="44" t="str">
        <f t="shared" si="10"/>
        <v>IR</v>
      </c>
    </row>
    <row r="706" spans="1:13" ht="14.4" x14ac:dyDescent="0.3">
      <c r="A706" s="182"/>
      <c r="B706" s="13" t="s">
        <v>386</v>
      </c>
      <c r="C706" s="18" t="s">
        <v>387</v>
      </c>
      <c r="D706" s="42" t="s">
        <v>64</v>
      </c>
      <c r="E706" s="33"/>
      <c r="F706" s="33"/>
      <c r="G706" s="33"/>
      <c r="H706" s="30"/>
      <c r="I706" s="48"/>
      <c r="J706" s="43"/>
      <c r="K706" s="30"/>
      <c r="L706" s="30"/>
      <c r="M706" s="44" t="str">
        <f t="shared" si="10"/>
        <v>IR</v>
      </c>
    </row>
    <row r="707" spans="1:13" ht="14.4" x14ac:dyDescent="0.3">
      <c r="A707" s="182"/>
      <c r="B707" s="13" t="s">
        <v>388</v>
      </c>
      <c r="C707" s="7" t="s">
        <v>389</v>
      </c>
      <c r="D707" s="42" t="s">
        <v>31</v>
      </c>
      <c r="E707" s="30"/>
      <c r="F707" s="30"/>
      <c r="G707" s="30"/>
      <c r="H707" s="30"/>
      <c r="I707" s="43"/>
      <c r="J707" s="43"/>
      <c r="K707" s="30"/>
      <c r="L707" s="30"/>
      <c r="M707" s="44" t="str">
        <f t="shared" si="10"/>
        <v>IR</v>
      </c>
    </row>
    <row r="708" spans="1:13" ht="14.4" x14ac:dyDescent="0.3">
      <c r="A708" s="182"/>
      <c r="B708" s="13" t="s">
        <v>388</v>
      </c>
      <c r="C708" s="7" t="s">
        <v>389</v>
      </c>
      <c r="D708" s="42" t="s">
        <v>32</v>
      </c>
      <c r="E708" s="30"/>
      <c r="F708" s="30"/>
      <c r="G708" s="30"/>
      <c r="H708" s="30"/>
      <c r="I708" s="43"/>
      <c r="J708" s="43"/>
      <c r="K708" s="30"/>
      <c r="L708" s="30"/>
      <c r="M708" s="44" t="str">
        <f t="shared" si="10"/>
        <v>IR</v>
      </c>
    </row>
    <row r="709" spans="1:13" ht="14.4" x14ac:dyDescent="0.3">
      <c r="A709" s="182"/>
      <c r="B709" s="13" t="s">
        <v>388</v>
      </c>
      <c r="C709" s="7" t="s">
        <v>389</v>
      </c>
      <c r="D709" s="42" t="s">
        <v>33</v>
      </c>
      <c r="E709" s="30"/>
      <c r="F709" s="30"/>
      <c r="G709" s="30"/>
      <c r="H709" s="30"/>
      <c r="I709" s="43"/>
      <c r="J709" s="43"/>
      <c r="K709" s="30"/>
      <c r="L709" s="30"/>
      <c r="M709" s="44" t="str">
        <f t="shared" si="10"/>
        <v>IR</v>
      </c>
    </row>
    <row r="710" spans="1:13" ht="14.4" x14ac:dyDescent="0.3">
      <c r="A710" s="182"/>
      <c r="B710" s="13" t="s">
        <v>388</v>
      </c>
      <c r="C710" s="7" t="s">
        <v>389</v>
      </c>
      <c r="D710" s="42" t="s">
        <v>35</v>
      </c>
      <c r="E710" s="30"/>
      <c r="F710" s="30"/>
      <c r="G710" s="30"/>
      <c r="H710" s="30"/>
      <c r="I710" s="43"/>
      <c r="J710" s="43"/>
      <c r="K710" s="30"/>
      <c r="L710" s="30"/>
      <c r="M710" s="44" t="str">
        <f t="shared" si="10"/>
        <v>IR</v>
      </c>
    </row>
    <row r="711" spans="1:13" ht="14.4" x14ac:dyDescent="0.3">
      <c r="A711" s="182"/>
      <c r="B711" s="13" t="s">
        <v>388</v>
      </c>
      <c r="C711" s="7" t="s">
        <v>389</v>
      </c>
      <c r="D711" s="42" t="s">
        <v>64</v>
      </c>
      <c r="E711" s="30"/>
      <c r="F711" s="30"/>
      <c r="G711" s="30"/>
      <c r="H711" s="30"/>
      <c r="I711" s="43"/>
      <c r="J711" s="43"/>
      <c r="K711" s="30"/>
      <c r="L711" s="30"/>
      <c r="M711" s="44" t="str">
        <f t="shared" si="10"/>
        <v>IR</v>
      </c>
    </row>
    <row r="712" spans="1:13" ht="14.4" x14ac:dyDescent="0.3">
      <c r="A712" s="182"/>
      <c r="B712" s="13" t="s">
        <v>390</v>
      </c>
      <c r="C712" s="7" t="s">
        <v>391</v>
      </c>
      <c r="D712" s="42" t="s">
        <v>31</v>
      </c>
      <c r="E712" s="30"/>
      <c r="F712" s="30"/>
      <c r="G712" s="30"/>
      <c r="H712" s="30"/>
      <c r="I712" s="43"/>
      <c r="J712" s="43"/>
      <c r="K712" s="30"/>
      <c r="L712" s="30"/>
      <c r="M712" s="44" t="str">
        <f t="shared" si="10"/>
        <v>IR</v>
      </c>
    </row>
    <row r="713" spans="1:13" ht="14.4" x14ac:dyDescent="0.3">
      <c r="A713" s="182"/>
      <c r="B713" s="13" t="s">
        <v>390</v>
      </c>
      <c r="C713" s="7" t="s">
        <v>391</v>
      </c>
      <c r="D713" s="42" t="s">
        <v>32</v>
      </c>
      <c r="E713" s="30"/>
      <c r="F713" s="30"/>
      <c r="G713" s="30"/>
      <c r="H713" s="30"/>
      <c r="I713" s="43"/>
      <c r="J713" s="43"/>
      <c r="K713" s="30"/>
      <c r="L713" s="30"/>
      <c r="M713" s="44" t="str">
        <f t="shared" si="10"/>
        <v>IR</v>
      </c>
    </row>
    <row r="714" spans="1:13" ht="14.4" x14ac:dyDescent="0.3">
      <c r="A714" s="182"/>
      <c r="B714" s="13" t="s">
        <v>390</v>
      </c>
      <c r="C714" s="7" t="s">
        <v>391</v>
      </c>
      <c r="D714" s="42" t="s">
        <v>33</v>
      </c>
      <c r="E714" s="30"/>
      <c r="F714" s="30"/>
      <c r="G714" s="30"/>
      <c r="H714" s="30"/>
      <c r="I714" s="43"/>
      <c r="J714" s="43"/>
      <c r="K714" s="30"/>
      <c r="L714" s="30"/>
      <c r="M714" s="44" t="str">
        <f t="shared" si="10"/>
        <v>IR</v>
      </c>
    </row>
    <row r="715" spans="1:13" ht="14.4" x14ac:dyDescent="0.3">
      <c r="A715" s="182"/>
      <c r="B715" s="13" t="s">
        <v>390</v>
      </c>
      <c r="C715" s="7" t="s">
        <v>391</v>
      </c>
      <c r="D715" s="42" t="s">
        <v>35</v>
      </c>
      <c r="E715" s="30"/>
      <c r="F715" s="30"/>
      <c r="G715" s="30"/>
      <c r="H715" s="30"/>
      <c r="I715" s="43"/>
      <c r="J715" s="43"/>
      <c r="K715" s="30"/>
      <c r="L715" s="30"/>
      <c r="M715" s="44" t="str">
        <f t="shared" si="10"/>
        <v>IR</v>
      </c>
    </row>
    <row r="716" spans="1:13" ht="14.4" x14ac:dyDescent="0.3">
      <c r="A716" s="182"/>
      <c r="B716" s="13" t="s">
        <v>390</v>
      </c>
      <c r="C716" s="7" t="s">
        <v>391</v>
      </c>
      <c r="D716" s="42" t="s">
        <v>64</v>
      </c>
      <c r="E716" s="30"/>
      <c r="F716" s="30"/>
      <c r="G716" s="30"/>
      <c r="H716" s="30"/>
      <c r="I716" s="43"/>
      <c r="J716" s="43"/>
      <c r="K716" s="30"/>
      <c r="L716" s="30"/>
      <c r="M716" s="44" t="str">
        <f t="shared" si="10"/>
        <v>IR</v>
      </c>
    </row>
    <row r="717" spans="1:13" ht="14.4" x14ac:dyDescent="0.3">
      <c r="A717" s="182"/>
      <c r="B717" s="13" t="s">
        <v>392</v>
      </c>
      <c r="C717" s="7" t="s">
        <v>393</v>
      </c>
      <c r="D717" s="42" t="s">
        <v>33</v>
      </c>
      <c r="E717" s="30"/>
      <c r="F717" s="30"/>
      <c r="G717" s="30"/>
      <c r="H717" s="30"/>
      <c r="I717" s="43"/>
      <c r="J717" s="43"/>
      <c r="K717" s="30"/>
      <c r="L717" s="30"/>
      <c r="M717" s="44" t="str">
        <f t="shared" ref="M717:M780" si="11">LEFT(B717,2)</f>
        <v>IR</v>
      </c>
    </row>
    <row r="718" spans="1:13" ht="14.4" x14ac:dyDescent="0.3">
      <c r="A718" s="182"/>
      <c r="B718" s="13" t="s">
        <v>392</v>
      </c>
      <c r="C718" s="7" t="s">
        <v>393</v>
      </c>
      <c r="D718" s="42" t="s">
        <v>35</v>
      </c>
      <c r="E718" s="30"/>
      <c r="F718" s="30"/>
      <c r="G718" s="30"/>
      <c r="H718" s="30"/>
      <c r="I718" s="43"/>
      <c r="J718" s="43"/>
      <c r="K718" s="30"/>
      <c r="L718" s="30"/>
      <c r="M718" s="44" t="str">
        <f t="shared" si="11"/>
        <v>IR</v>
      </c>
    </row>
    <row r="719" spans="1:13" ht="14.4" x14ac:dyDescent="0.3">
      <c r="A719" s="182"/>
      <c r="B719" s="13" t="s">
        <v>392</v>
      </c>
      <c r="C719" s="7" t="s">
        <v>393</v>
      </c>
      <c r="D719" s="42" t="s">
        <v>64</v>
      </c>
      <c r="E719" s="30"/>
      <c r="F719" s="30"/>
      <c r="G719" s="30"/>
      <c r="H719" s="30"/>
      <c r="I719" s="43"/>
      <c r="J719" s="43"/>
      <c r="K719" s="30"/>
      <c r="L719" s="30"/>
      <c r="M719" s="44" t="str">
        <f t="shared" si="11"/>
        <v>IR</v>
      </c>
    </row>
    <row r="720" spans="1:13" ht="14.4" x14ac:dyDescent="0.3">
      <c r="A720" s="182"/>
      <c r="B720" s="13" t="s">
        <v>394</v>
      </c>
      <c r="C720" s="7" t="s">
        <v>395</v>
      </c>
      <c r="D720" s="42" t="s">
        <v>33</v>
      </c>
      <c r="E720" s="30"/>
      <c r="F720" s="30"/>
      <c r="G720" s="30"/>
      <c r="H720" s="30"/>
      <c r="I720" s="10"/>
      <c r="J720" s="10"/>
      <c r="K720" s="30"/>
      <c r="L720" s="30"/>
      <c r="M720" s="44" t="str">
        <f t="shared" si="11"/>
        <v>IR</v>
      </c>
    </row>
    <row r="721" spans="1:13" ht="14.4" x14ac:dyDescent="0.3">
      <c r="A721" s="182"/>
      <c r="B721" s="13" t="s">
        <v>394</v>
      </c>
      <c r="C721" s="7" t="s">
        <v>395</v>
      </c>
      <c r="D721" s="42" t="s">
        <v>35</v>
      </c>
      <c r="E721" s="30"/>
      <c r="F721" s="30"/>
      <c r="G721" s="30"/>
      <c r="H721" s="30"/>
      <c r="I721" s="10"/>
      <c r="J721" s="10"/>
      <c r="K721" s="30"/>
      <c r="L721" s="30"/>
      <c r="M721" s="44" t="str">
        <f t="shared" si="11"/>
        <v>IR</v>
      </c>
    </row>
    <row r="722" spans="1:13" ht="14.4" x14ac:dyDescent="0.3">
      <c r="A722" s="182"/>
      <c r="B722" s="13" t="s">
        <v>394</v>
      </c>
      <c r="C722" s="7" t="s">
        <v>395</v>
      </c>
      <c r="D722" s="42" t="s">
        <v>64</v>
      </c>
      <c r="E722" s="30"/>
      <c r="F722" s="30"/>
      <c r="G722" s="30"/>
      <c r="H722" s="30"/>
      <c r="I722" s="30"/>
      <c r="L722" s="30"/>
      <c r="M722" s="44" t="str">
        <f t="shared" si="11"/>
        <v>IR</v>
      </c>
    </row>
    <row r="723" spans="1:13" ht="14.4" x14ac:dyDescent="0.3">
      <c r="A723" s="182"/>
      <c r="B723" s="13" t="s">
        <v>396</v>
      </c>
      <c r="C723" s="7" t="s">
        <v>397</v>
      </c>
      <c r="D723" s="42" t="s">
        <v>33</v>
      </c>
      <c r="E723" s="30"/>
      <c r="F723" s="30"/>
      <c r="G723" s="30"/>
      <c r="H723" s="30"/>
      <c r="I723" s="30"/>
      <c r="J723" s="30"/>
      <c r="K723" s="30"/>
      <c r="L723" s="30"/>
      <c r="M723" s="44" t="str">
        <f t="shared" si="11"/>
        <v>IR</v>
      </c>
    </row>
    <row r="724" spans="1:13" ht="14.4" x14ac:dyDescent="0.3">
      <c r="A724" s="182"/>
      <c r="B724" s="13" t="s">
        <v>396</v>
      </c>
      <c r="C724" s="7" t="s">
        <v>397</v>
      </c>
      <c r="D724" s="42" t="s">
        <v>35</v>
      </c>
      <c r="E724" s="30"/>
      <c r="F724" s="30"/>
      <c r="G724" s="30"/>
      <c r="H724" s="30"/>
      <c r="I724" s="30"/>
      <c r="J724" s="30"/>
      <c r="K724" s="30"/>
      <c r="L724" s="30"/>
      <c r="M724" s="44" t="str">
        <f t="shared" si="11"/>
        <v>IR</v>
      </c>
    </row>
    <row r="725" spans="1:13" ht="14.4" x14ac:dyDescent="0.3">
      <c r="A725" s="182"/>
      <c r="B725" s="13" t="s">
        <v>396</v>
      </c>
      <c r="C725" s="7" t="s">
        <v>397</v>
      </c>
      <c r="D725" s="42" t="s">
        <v>64</v>
      </c>
      <c r="E725" s="30"/>
      <c r="F725" s="30"/>
      <c r="G725" s="30"/>
      <c r="H725" s="30"/>
      <c r="I725" s="30"/>
      <c r="J725" s="30"/>
      <c r="K725" s="30"/>
      <c r="L725" s="30"/>
      <c r="M725" s="44" t="str">
        <f t="shared" si="11"/>
        <v>IR</v>
      </c>
    </row>
    <row r="726" spans="1:13" ht="14.4" x14ac:dyDescent="0.3">
      <c r="A726" s="182"/>
      <c r="B726" s="13" t="s">
        <v>398</v>
      </c>
      <c r="C726" s="7" t="s">
        <v>399</v>
      </c>
      <c r="D726" s="42" t="s">
        <v>33</v>
      </c>
      <c r="E726" s="30"/>
      <c r="F726" s="30"/>
      <c r="G726" s="30"/>
      <c r="H726" s="30"/>
      <c r="I726" s="30"/>
      <c r="J726" s="30"/>
      <c r="K726" s="30"/>
      <c r="L726" s="30"/>
      <c r="M726" s="44" t="str">
        <f t="shared" si="11"/>
        <v>IR</v>
      </c>
    </row>
    <row r="727" spans="1:13" ht="14.4" x14ac:dyDescent="0.3">
      <c r="A727" s="182"/>
      <c r="B727" s="13" t="s">
        <v>398</v>
      </c>
      <c r="C727" s="7" t="s">
        <v>399</v>
      </c>
      <c r="D727" s="42" t="s">
        <v>35</v>
      </c>
      <c r="E727" s="30"/>
      <c r="F727" s="30"/>
      <c r="G727" s="30"/>
      <c r="H727" s="30"/>
      <c r="I727" s="30"/>
      <c r="J727" s="30"/>
      <c r="K727" s="30"/>
      <c r="L727" s="30"/>
      <c r="M727" s="44" t="str">
        <f t="shared" si="11"/>
        <v>IR</v>
      </c>
    </row>
    <row r="728" spans="1:13" ht="14.4" x14ac:dyDescent="0.3">
      <c r="A728" s="182"/>
      <c r="B728" s="13" t="s">
        <v>398</v>
      </c>
      <c r="C728" s="7" t="s">
        <v>399</v>
      </c>
      <c r="D728" s="42" t="s">
        <v>64</v>
      </c>
      <c r="E728" s="30"/>
      <c r="F728" s="30"/>
      <c r="G728" s="30"/>
      <c r="H728" s="30"/>
      <c r="I728" s="30"/>
      <c r="J728" s="30"/>
      <c r="K728" s="30"/>
      <c r="L728" s="30"/>
      <c r="M728" s="44" t="str">
        <f t="shared" si="11"/>
        <v>IR</v>
      </c>
    </row>
    <row r="729" spans="1:13" ht="14.4" x14ac:dyDescent="0.3">
      <c r="A729" s="182"/>
      <c r="B729" s="13" t="s">
        <v>400</v>
      </c>
      <c r="C729" s="7" t="s">
        <v>401</v>
      </c>
      <c r="D729" s="42" t="s">
        <v>33</v>
      </c>
      <c r="E729" s="30"/>
      <c r="F729" s="30"/>
      <c r="G729" s="30"/>
      <c r="H729" s="30"/>
      <c r="I729" s="30"/>
      <c r="J729" s="30"/>
      <c r="K729" s="30"/>
      <c r="L729" s="30"/>
      <c r="M729" s="44" t="str">
        <f t="shared" si="11"/>
        <v>IR</v>
      </c>
    </row>
    <row r="730" spans="1:13" ht="14.4" x14ac:dyDescent="0.3">
      <c r="A730" s="182"/>
      <c r="B730" s="13" t="s">
        <v>400</v>
      </c>
      <c r="C730" s="7" t="s">
        <v>401</v>
      </c>
      <c r="D730" s="42" t="s">
        <v>35</v>
      </c>
      <c r="E730" s="30"/>
      <c r="F730" s="30"/>
      <c r="G730" s="30"/>
      <c r="H730" s="30"/>
      <c r="I730" s="30"/>
      <c r="J730" s="30"/>
      <c r="K730" s="30"/>
      <c r="L730" s="30"/>
      <c r="M730" s="44" t="str">
        <f t="shared" si="11"/>
        <v>IR</v>
      </c>
    </row>
    <row r="731" spans="1:13" ht="14.4" x14ac:dyDescent="0.3">
      <c r="A731" s="182"/>
      <c r="B731" s="13" t="s">
        <v>400</v>
      </c>
      <c r="C731" s="7" t="s">
        <v>401</v>
      </c>
      <c r="D731" s="42" t="s">
        <v>64</v>
      </c>
      <c r="E731" s="30"/>
      <c r="F731" s="30"/>
      <c r="G731" s="30"/>
      <c r="H731" s="30"/>
      <c r="I731" s="30"/>
      <c r="J731" s="30"/>
      <c r="K731" s="30"/>
      <c r="L731" s="30"/>
      <c r="M731" s="44" t="str">
        <f t="shared" si="11"/>
        <v>IR</v>
      </c>
    </row>
    <row r="732" spans="1:13" ht="14.4" x14ac:dyDescent="0.3">
      <c r="A732" s="182"/>
      <c r="B732" s="13" t="s">
        <v>402</v>
      </c>
      <c r="C732" s="7" t="s">
        <v>403</v>
      </c>
      <c r="D732" s="42" t="s">
        <v>33</v>
      </c>
      <c r="E732" s="30"/>
      <c r="F732" s="30"/>
      <c r="G732" s="30"/>
      <c r="H732" s="30"/>
      <c r="I732" s="30"/>
      <c r="J732" s="30"/>
      <c r="K732" s="30"/>
      <c r="L732" s="30"/>
      <c r="M732" s="44" t="str">
        <f t="shared" si="11"/>
        <v>IR</v>
      </c>
    </row>
    <row r="733" spans="1:13" ht="14.4" x14ac:dyDescent="0.3">
      <c r="A733" s="182"/>
      <c r="B733" s="13" t="s">
        <v>402</v>
      </c>
      <c r="C733" s="7" t="s">
        <v>403</v>
      </c>
      <c r="D733" s="42" t="s">
        <v>35</v>
      </c>
      <c r="E733" s="30"/>
      <c r="F733" s="30"/>
      <c r="G733" s="30"/>
      <c r="H733" s="30"/>
      <c r="I733" s="30"/>
      <c r="J733" s="30"/>
      <c r="K733" s="30"/>
      <c r="L733" s="30"/>
      <c r="M733" s="44" t="str">
        <f t="shared" si="11"/>
        <v>IR</v>
      </c>
    </row>
    <row r="734" spans="1:13" ht="14.4" x14ac:dyDescent="0.3">
      <c r="A734" s="182"/>
      <c r="B734" s="13" t="s">
        <v>402</v>
      </c>
      <c r="C734" s="7" t="s">
        <v>403</v>
      </c>
      <c r="D734" s="42" t="s">
        <v>64</v>
      </c>
      <c r="E734" s="30"/>
      <c r="F734" s="30"/>
      <c r="G734" s="30"/>
      <c r="H734" s="30"/>
      <c r="I734" s="30"/>
      <c r="J734" s="30"/>
      <c r="K734" s="30"/>
      <c r="L734" s="30"/>
      <c r="M734" s="44" t="str">
        <f t="shared" si="11"/>
        <v>IR</v>
      </c>
    </row>
    <row r="735" spans="1:13" ht="14.4" x14ac:dyDescent="0.3">
      <c r="A735" s="182"/>
      <c r="B735" s="13" t="s">
        <v>404</v>
      </c>
      <c r="C735" s="7" t="s">
        <v>405</v>
      </c>
      <c r="D735" s="42" t="s">
        <v>33</v>
      </c>
      <c r="E735" s="30"/>
      <c r="F735" s="30"/>
      <c r="G735" s="30"/>
      <c r="H735" s="30"/>
      <c r="I735" s="30"/>
      <c r="J735" s="30"/>
      <c r="K735" s="30"/>
      <c r="L735" s="30"/>
      <c r="M735" s="44" t="str">
        <f t="shared" si="11"/>
        <v>IR</v>
      </c>
    </row>
    <row r="736" spans="1:13" ht="14.4" x14ac:dyDescent="0.3">
      <c r="A736" s="182"/>
      <c r="B736" s="13" t="s">
        <v>404</v>
      </c>
      <c r="C736" s="7" t="s">
        <v>405</v>
      </c>
      <c r="D736" s="42" t="s">
        <v>35</v>
      </c>
      <c r="E736" s="30"/>
      <c r="F736" s="30"/>
      <c r="G736" s="30"/>
      <c r="H736" s="30"/>
      <c r="I736" s="30"/>
      <c r="J736" s="30"/>
      <c r="K736" s="30"/>
      <c r="L736" s="30"/>
      <c r="M736" s="44" t="str">
        <f t="shared" si="11"/>
        <v>IR</v>
      </c>
    </row>
    <row r="737" spans="1:13" ht="14.4" x14ac:dyDescent="0.3">
      <c r="A737" s="182"/>
      <c r="B737" s="13" t="s">
        <v>404</v>
      </c>
      <c r="C737" s="7" t="s">
        <v>405</v>
      </c>
      <c r="D737" s="42" t="s">
        <v>64</v>
      </c>
      <c r="E737" s="30"/>
      <c r="F737" s="30"/>
      <c r="G737" s="30"/>
      <c r="H737" s="30"/>
      <c r="I737" s="30"/>
      <c r="J737" s="30"/>
      <c r="K737" s="30"/>
      <c r="L737" s="30"/>
      <c r="M737" s="44" t="str">
        <f t="shared" si="11"/>
        <v>IR</v>
      </c>
    </row>
    <row r="738" spans="1:13" ht="27.6" x14ac:dyDescent="0.3">
      <c r="A738" s="182"/>
      <c r="B738" s="13" t="s">
        <v>406</v>
      </c>
      <c r="C738" s="7" t="s">
        <v>407</v>
      </c>
      <c r="D738" s="42" t="s">
        <v>33</v>
      </c>
      <c r="E738" s="30"/>
      <c r="F738" s="30"/>
      <c r="G738" s="30"/>
      <c r="H738" s="30"/>
      <c r="I738" s="30"/>
      <c r="J738" s="30"/>
      <c r="K738" s="30"/>
      <c r="L738" s="30"/>
      <c r="M738" s="44" t="str">
        <f t="shared" si="11"/>
        <v>IR</v>
      </c>
    </row>
    <row r="739" spans="1:13" ht="27.6" x14ac:dyDescent="0.3">
      <c r="A739" s="182"/>
      <c r="B739" s="13" t="s">
        <v>406</v>
      </c>
      <c r="C739" s="7" t="s">
        <v>407</v>
      </c>
      <c r="D739" s="42" t="s">
        <v>35</v>
      </c>
      <c r="E739" s="30"/>
      <c r="F739" s="30"/>
      <c r="G739" s="30"/>
      <c r="H739" s="30"/>
      <c r="I739" s="30"/>
      <c r="J739" s="30"/>
      <c r="K739" s="30"/>
      <c r="L739" s="30"/>
      <c r="M739" s="44" t="str">
        <f t="shared" si="11"/>
        <v>IR</v>
      </c>
    </row>
    <row r="740" spans="1:13" ht="27.6" x14ac:dyDescent="0.3">
      <c r="A740" s="182"/>
      <c r="B740" s="13" t="s">
        <v>406</v>
      </c>
      <c r="C740" s="7" t="s">
        <v>407</v>
      </c>
      <c r="D740" s="42" t="s">
        <v>64</v>
      </c>
      <c r="E740" s="30"/>
      <c r="F740" s="30"/>
      <c r="G740" s="30"/>
      <c r="H740" s="30"/>
      <c r="I740" s="30"/>
      <c r="J740" s="30"/>
      <c r="K740" s="30"/>
      <c r="L740" s="30"/>
      <c r="M740" s="44" t="str">
        <f t="shared" si="11"/>
        <v>IR</v>
      </c>
    </row>
    <row r="741" spans="1:13" ht="17.100000000000001" customHeight="1" x14ac:dyDescent="0.3">
      <c r="A741" s="182"/>
      <c r="B741" s="55" t="s">
        <v>408</v>
      </c>
      <c r="C741" s="22" t="s">
        <v>409</v>
      </c>
      <c r="D741" s="45" t="s">
        <v>33</v>
      </c>
      <c r="E741" s="30"/>
      <c r="F741" s="30"/>
      <c r="G741" s="30"/>
      <c r="H741" s="30"/>
      <c r="I741" s="43"/>
      <c r="J741" s="43"/>
      <c r="K741" s="30"/>
      <c r="L741" s="30"/>
      <c r="M741" s="44" t="str">
        <f t="shared" si="11"/>
        <v>IR</v>
      </c>
    </row>
    <row r="742" spans="1:13" ht="17.100000000000001" customHeight="1" x14ac:dyDescent="0.3">
      <c r="A742" s="182"/>
      <c r="B742" s="55" t="s">
        <v>408</v>
      </c>
      <c r="C742" s="22" t="s">
        <v>409</v>
      </c>
      <c r="D742" s="45" t="s">
        <v>35</v>
      </c>
      <c r="E742" s="30"/>
      <c r="F742" s="30"/>
      <c r="G742" s="30"/>
      <c r="H742" s="30"/>
      <c r="I742" s="43"/>
      <c r="J742" s="43"/>
      <c r="K742" s="30"/>
      <c r="L742" s="30"/>
      <c r="M742" s="44" t="str">
        <f t="shared" si="11"/>
        <v>IR</v>
      </c>
    </row>
    <row r="743" spans="1:13" ht="17.100000000000001" customHeight="1" x14ac:dyDescent="0.3">
      <c r="A743" s="182"/>
      <c r="B743" s="55" t="s">
        <v>408</v>
      </c>
      <c r="C743" s="22" t="s">
        <v>409</v>
      </c>
      <c r="D743" s="45" t="s">
        <v>64</v>
      </c>
      <c r="E743" s="30"/>
      <c r="F743" s="30"/>
      <c r="G743" s="30"/>
      <c r="H743" s="30"/>
      <c r="I743" s="43"/>
      <c r="J743" s="43"/>
      <c r="K743" s="30"/>
      <c r="L743" s="30"/>
      <c r="M743" s="44" t="str">
        <f t="shared" si="11"/>
        <v>IR</v>
      </c>
    </row>
    <row r="744" spans="1:13" ht="14.4" x14ac:dyDescent="0.3">
      <c r="A744" s="182"/>
      <c r="B744" s="13" t="s">
        <v>410</v>
      </c>
      <c r="C744" s="7" t="s">
        <v>411</v>
      </c>
      <c r="D744" s="42" t="s">
        <v>31</v>
      </c>
      <c r="E744" s="30"/>
      <c r="F744" s="30"/>
      <c r="G744" s="30"/>
      <c r="H744" s="30"/>
      <c r="I744" s="30"/>
      <c r="J744" s="30"/>
      <c r="K744" s="30"/>
      <c r="L744" s="30"/>
      <c r="M744" s="44" t="str">
        <f t="shared" si="11"/>
        <v>IR</v>
      </c>
    </row>
    <row r="745" spans="1:13" ht="14.4" x14ac:dyDescent="0.3">
      <c r="A745" s="182"/>
      <c r="B745" s="17" t="s">
        <v>410</v>
      </c>
      <c r="C745" s="19" t="s">
        <v>411</v>
      </c>
      <c r="D745" s="42" t="s">
        <v>32</v>
      </c>
      <c r="E745" s="31"/>
      <c r="F745" s="31"/>
      <c r="G745" s="31"/>
      <c r="H745" s="31"/>
      <c r="I745" s="31"/>
      <c r="J745" s="31"/>
      <c r="K745" s="31"/>
      <c r="L745" s="31"/>
      <c r="M745" s="44" t="str">
        <f t="shared" si="11"/>
        <v>IR</v>
      </c>
    </row>
    <row r="746" spans="1:13" ht="15" thickBot="1" x14ac:dyDescent="0.35">
      <c r="A746" s="182"/>
      <c r="B746" s="17" t="s">
        <v>410</v>
      </c>
      <c r="C746" s="19" t="s">
        <v>411</v>
      </c>
      <c r="D746" s="42" t="s">
        <v>33</v>
      </c>
      <c r="E746" s="31"/>
      <c r="F746" s="31"/>
      <c r="G746" s="31"/>
      <c r="H746" s="31"/>
      <c r="I746" s="31"/>
      <c r="J746" s="31"/>
      <c r="K746" s="31"/>
      <c r="L746" s="31"/>
      <c r="M746" s="44" t="str">
        <f t="shared" si="11"/>
        <v>IR</v>
      </c>
    </row>
    <row r="747" spans="1:13" ht="15" thickBot="1" x14ac:dyDescent="0.35">
      <c r="A747" s="182"/>
      <c r="B747" s="17" t="s">
        <v>410</v>
      </c>
      <c r="C747" s="19" t="s">
        <v>411</v>
      </c>
      <c r="D747" s="42" t="s">
        <v>35</v>
      </c>
      <c r="E747" s="31"/>
      <c r="F747" s="31"/>
      <c r="G747" s="31"/>
      <c r="H747" s="31"/>
      <c r="I747" s="31"/>
      <c r="J747" s="31"/>
      <c r="K747" s="31"/>
      <c r="L747" s="31"/>
      <c r="M747" s="44" t="str">
        <f t="shared" si="11"/>
        <v>IR</v>
      </c>
    </row>
    <row r="748" spans="1:13" ht="15" thickBot="1" x14ac:dyDescent="0.35">
      <c r="A748" s="182"/>
      <c r="B748" s="17" t="s">
        <v>410</v>
      </c>
      <c r="C748" s="19" t="s">
        <v>411</v>
      </c>
      <c r="D748" s="42" t="s">
        <v>64</v>
      </c>
      <c r="E748" s="31"/>
      <c r="F748" s="31"/>
      <c r="G748" s="31"/>
      <c r="H748" s="31"/>
      <c r="I748" s="31"/>
      <c r="J748" s="31"/>
      <c r="K748" s="31"/>
      <c r="L748" s="31"/>
      <c r="M748" s="44" t="str">
        <f t="shared" si="11"/>
        <v>IR</v>
      </c>
    </row>
    <row r="749" spans="1:13" ht="15" thickBot="1" x14ac:dyDescent="0.35">
      <c r="A749" s="182"/>
      <c r="B749" s="17" t="s">
        <v>412</v>
      </c>
      <c r="C749" s="19" t="s">
        <v>413</v>
      </c>
      <c r="D749" s="42" t="s">
        <v>33</v>
      </c>
      <c r="E749" s="31"/>
      <c r="F749" s="31"/>
      <c r="G749" s="31"/>
      <c r="H749" s="31"/>
      <c r="I749" s="31"/>
      <c r="J749" s="31"/>
      <c r="K749" s="31"/>
      <c r="L749" s="31"/>
      <c r="M749" s="44" t="str">
        <f t="shared" si="11"/>
        <v>IR</v>
      </c>
    </row>
    <row r="750" spans="1:13" ht="15" thickBot="1" x14ac:dyDescent="0.35">
      <c r="A750" s="182"/>
      <c r="B750" s="17" t="s">
        <v>412</v>
      </c>
      <c r="C750" s="19" t="s">
        <v>413</v>
      </c>
      <c r="D750" s="42" t="s">
        <v>35</v>
      </c>
      <c r="E750" s="31"/>
      <c r="F750" s="31"/>
      <c r="G750" s="31"/>
      <c r="H750" s="31"/>
      <c r="I750" s="31"/>
      <c r="J750" s="31"/>
      <c r="K750" s="31"/>
      <c r="L750" s="31"/>
      <c r="M750" s="44" t="str">
        <f t="shared" si="11"/>
        <v>IR</v>
      </c>
    </row>
    <row r="751" spans="1:13" ht="15" thickBot="1" x14ac:dyDescent="0.35">
      <c r="A751" s="182"/>
      <c r="B751" s="17" t="s">
        <v>412</v>
      </c>
      <c r="C751" s="19" t="s">
        <v>413</v>
      </c>
      <c r="D751" s="60" t="s">
        <v>64</v>
      </c>
      <c r="E751" s="31"/>
      <c r="F751" s="31"/>
      <c r="G751" s="30"/>
      <c r="H751" s="30"/>
      <c r="I751" s="31"/>
      <c r="J751" s="31"/>
      <c r="K751" s="31"/>
      <c r="L751" s="31"/>
      <c r="M751" s="44" t="str">
        <f t="shared" si="11"/>
        <v>IR</v>
      </c>
    </row>
    <row r="752" spans="1:13" ht="15" thickBot="1" x14ac:dyDescent="0.35">
      <c r="A752" s="182"/>
      <c r="B752" s="14" t="s">
        <v>414</v>
      </c>
      <c r="C752" s="6" t="s">
        <v>415</v>
      </c>
      <c r="D752" s="45" t="s">
        <v>33</v>
      </c>
      <c r="E752" s="31"/>
      <c r="F752" s="31"/>
      <c r="G752" s="31"/>
      <c r="H752" s="31"/>
      <c r="I752" s="43"/>
      <c r="J752" s="43"/>
      <c r="K752" s="31"/>
      <c r="L752" s="31"/>
      <c r="M752" s="44" t="str">
        <f t="shared" si="11"/>
        <v>IR</v>
      </c>
    </row>
    <row r="753" spans="1:13" ht="15" thickBot="1" x14ac:dyDescent="0.35">
      <c r="A753" s="182"/>
      <c r="B753" s="14" t="s">
        <v>414</v>
      </c>
      <c r="C753" s="6" t="s">
        <v>415</v>
      </c>
      <c r="D753" s="45" t="s">
        <v>35</v>
      </c>
      <c r="E753" s="31"/>
      <c r="F753" s="31"/>
      <c r="G753" s="31"/>
      <c r="H753" s="31"/>
      <c r="I753" s="43"/>
      <c r="J753" s="43"/>
      <c r="K753" s="31"/>
      <c r="L753" s="31"/>
      <c r="M753" s="44" t="str">
        <f t="shared" si="11"/>
        <v>IR</v>
      </c>
    </row>
    <row r="754" spans="1:13" ht="15" thickBot="1" x14ac:dyDescent="0.35">
      <c r="A754" s="182"/>
      <c r="B754" s="14" t="s">
        <v>414</v>
      </c>
      <c r="C754" s="6" t="s">
        <v>415</v>
      </c>
      <c r="D754" s="45" t="s">
        <v>64</v>
      </c>
      <c r="E754" s="31"/>
      <c r="F754" s="31"/>
      <c r="G754" s="31"/>
      <c r="H754" s="31"/>
      <c r="I754" s="43"/>
      <c r="J754" s="43"/>
      <c r="K754" s="31"/>
      <c r="L754" s="31"/>
      <c r="M754" s="44" t="str">
        <f t="shared" si="11"/>
        <v>IR</v>
      </c>
    </row>
    <row r="755" spans="1:13" ht="15" thickBot="1" x14ac:dyDescent="0.35">
      <c r="A755" s="182"/>
      <c r="B755" s="14" t="s">
        <v>416</v>
      </c>
      <c r="C755" s="6" t="s">
        <v>417</v>
      </c>
      <c r="D755" s="45" t="s">
        <v>33</v>
      </c>
      <c r="E755" s="31"/>
      <c r="F755" s="31"/>
      <c r="G755" s="31"/>
      <c r="H755" s="31"/>
      <c r="I755" s="43"/>
      <c r="J755" s="43"/>
      <c r="K755" s="31"/>
      <c r="L755" s="31"/>
      <c r="M755" s="44" t="str">
        <f t="shared" si="11"/>
        <v>IR</v>
      </c>
    </row>
    <row r="756" spans="1:13" ht="15" thickBot="1" x14ac:dyDescent="0.35">
      <c r="A756" s="182"/>
      <c r="B756" s="14" t="s">
        <v>416</v>
      </c>
      <c r="C756" s="6" t="s">
        <v>417</v>
      </c>
      <c r="D756" s="45" t="s">
        <v>35</v>
      </c>
      <c r="E756" s="31"/>
      <c r="F756" s="31"/>
      <c r="G756" s="31"/>
      <c r="H756" s="31"/>
      <c r="I756" s="43"/>
      <c r="J756" s="43"/>
      <c r="K756" s="31"/>
      <c r="L756" s="31"/>
      <c r="M756" s="44" t="str">
        <f t="shared" si="11"/>
        <v>IR</v>
      </c>
    </row>
    <row r="757" spans="1:13" ht="15" thickBot="1" x14ac:dyDescent="0.35">
      <c r="A757" s="182"/>
      <c r="B757" s="14" t="s">
        <v>416</v>
      </c>
      <c r="C757" s="6" t="s">
        <v>417</v>
      </c>
      <c r="D757" s="45" t="s">
        <v>64</v>
      </c>
      <c r="E757" s="31"/>
      <c r="F757" s="31"/>
      <c r="G757" s="31"/>
      <c r="H757" s="31"/>
      <c r="I757" s="43"/>
      <c r="J757" s="43"/>
      <c r="K757" s="31"/>
      <c r="L757" s="31"/>
      <c r="M757" s="44" t="str">
        <f t="shared" si="11"/>
        <v>IR</v>
      </c>
    </row>
    <row r="758" spans="1:13" ht="15" thickBot="1" x14ac:dyDescent="0.35">
      <c r="A758" s="182"/>
      <c r="B758" s="14" t="s">
        <v>418</v>
      </c>
      <c r="C758" s="6" t="s">
        <v>419</v>
      </c>
      <c r="D758" s="45" t="s">
        <v>33</v>
      </c>
      <c r="E758" s="31"/>
      <c r="F758" s="31"/>
      <c r="G758" s="31"/>
      <c r="H758" s="31"/>
      <c r="I758" s="31"/>
      <c r="J758" s="31"/>
      <c r="K758" s="31"/>
      <c r="L758" s="31"/>
      <c r="M758" s="44" t="str">
        <f t="shared" si="11"/>
        <v>IR</v>
      </c>
    </row>
    <row r="759" spans="1:13" ht="15" thickBot="1" x14ac:dyDescent="0.35">
      <c r="A759" s="182"/>
      <c r="B759" s="14" t="s">
        <v>418</v>
      </c>
      <c r="C759" s="6" t="s">
        <v>419</v>
      </c>
      <c r="D759" s="45" t="s">
        <v>35</v>
      </c>
      <c r="E759" s="31"/>
      <c r="F759" s="31"/>
      <c r="G759" s="31"/>
      <c r="H759" s="31"/>
      <c r="I759" s="31"/>
      <c r="J759" s="31"/>
      <c r="K759" s="31"/>
      <c r="L759" s="31"/>
      <c r="M759" s="44" t="str">
        <f t="shared" si="11"/>
        <v>IR</v>
      </c>
    </row>
    <row r="760" spans="1:13" ht="15" thickBot="1" x14ac:dyDescent="0.35">
      <c r="A760" s="182"/>
      <c r="B760" s="14" t="s">
        <v>418</v>
      </c>
      <c r="C760" s="6" t="s">
        <v>419</v>
      </c>
      <c r="D760" s="45" t="s">
        <v>64</v>
      </c>
      <c r="E760" s="31"/>
      <c r="F760" s="31"/>
      <c r="G760" s="31"/>
      <c r="H760" s="31"/>
      <c r="I760" s="31"/>
      <c r="J760" s="31"/>
      <c r="K760" s="31"/>
      <c r="L760" s="31"/>
      <c r="M760" s="44" t="str">
        <f t="shared" si="11"/>
        <v>IR</v>
      </c>
    </row>
    <row r="761" spans="1:13" ht="15" thickBot="1" x14ac:dyDescent="0.35">
      <c r="A761" s="182"/>
      <c r="B761" s="14" t="s">
        <v>420</v>
      </c>
      <c r="C761" s="6" t="s">
        <v>421</v>
      </c>
      <c r="D761" s="45" t="s">
        <v>33</v>
      </c>
      <c r="E761" s="31"/>
      <c r="F761" s="31"/>
      <c r="G761" s="31"/>
      <c r="H761" s="31"/>
      <c r="I761" s="31"/>
      <c r="J761" s="31"/>
      <c r="K761" s="31"/>
      <c r="L761" s="31"/>
      <c r="M761" s="44" t="str">
        <f t="shared" si="11"/>
        <v>IR</v>
      </c>
    </row>
    <row r="762" spans="1:13" ht="15" thickBot="1" x14ac:dyDescent="0.35">
      <c r="A762" s="182"/>
      <c r="B762" s="14" t="s">
        <v>420</v>
      </c>
      <c r="C762" s="6" t="s">
        <v>421</v>
      </c>
      <c r="D762" s="45" t="s">
        <v>35</v>
      </c>
      <c r="E762" s="31"/>
      <c r="F762" s="31"/>
      <c r="G762" s="31"/>
      <c r="H762" s="31"/>
      <c r="I762" s="31"/>
      <c r="J762" s="31"/>
      <c r="K762" s="31"/>
      <c r="L762" s="31"/>
      <c r="M762" s="44" t="str">
        <f t="shared" si="11"/>
        <v>IR</v>
      </c>
    </row>
    <row r="763" spans="1:13" ht="15" thickBot="1" x14ac:dyDescent="0.35">
      <c r="A763" s="183"/>
      <c r="B763" s="58" t="s">
        <v>420</v>
      </c>
      <c r="C763" s="22" t="s">
        <v>421</v>
      </c>
      <c r="D763" s="59" t="s">
        <v>64</v>
      </c>
      <c r="E763" s="32"/>
      <c r="F763" s="32"/>
      <c r="G763" s="32"/>
      <c r="H763" s="32"/>
      <c r="I763" s="32"/>
      <c r="J763" s="32"/>
      <c r="K763" s="32"/>
      <c r="L763" s="32"/>
      <c r="M763" s="44" t="str">
        <f t="shared" si="11"/>
        <v>IR</v>
      </c>
    </row>
    <row r="764" spans="1:13" ht="28.8" thickTop="1" thickBot="1" x14ac:dyDescent="0.35">
      <c r="A764" s="182" t="s">
        <v>422</v>
      </c>
      <c r="B764" s="12" t="s">
        <v>423</v>
      </c>
      <c r="C764" s="21" t="s">
        <v>424</v>
      </c>
      <c r="D764" s="47" t="s">
        <v>31</v>
      </c>
      <c r="E764" s="34"/>
      <c r="F764" s="33"/>
      <c r="G764" s="33"/>
      <c r="H764" s="34"/>
      <c r="I764" s="48"/>
      <c r="J764" s="50"/>
      <c r="K764" s="33"/>
      <c r="L764" s="33"/>
      <c r="M764" s="44" t="str">
        <f t="shared" si="11"/>
        <v>MA</v>
      </c>
    </row>
    <row r="765" spans="1:13" ht="28.8" thickTop="1" thickBot="1" x14ac:dyDescent="0.35">
      <c r="A765" s="186"/>
      <c r="B765" s="13" t="s">
        <v>423</v>
      </c>
      <c r="C765" s="18" t="s">
        <v>424</v>
      </c>
      <c r="D765" s="42" t="s">
        <v>32</v>
      </c>
      <c r="E765" s="30"/>
      <c r="F765" s="30"/>
      <c r="G765" s="30"/>
      <c r="H765" s="30"/>
      <c r="I765" s="43"/>
      <c r="J765" s="43"/>
      <c r="K765" s="30"/>
      <c r="L765" s="30"/>
      <c r="M765" s="44" t="str">
        <f t="shared" si="11"/>
        <v>MA</v>
      </c>
    </row>
    <row r="766" spans="1:13" ht="28.8" thickTop="1" thickBot="1" x14ac:dyDescent="0.35">
      <c r="A766" s="186"/>
      <c r="B766" s="13" t="s">
        <v>423</v>
      </c>
      <c r="C766" s="7" t="s">
        <v>424</v>
      </c>
      <c r="D766" s="42" t="s">
        <v>33</v>
      </c>
      <c r="E766" s="30"/>
      <c r="F766" s="30"/>
      <c r="G766" s="30"/>
      <c r="H766" s="30"/>
      <c r="I766" s="43"/>
      <c r="J766" s="43"/>
      <c r="K766" s="30"/>
      <c r="L766" s="30"/>
      <c r="M766" s="44" t="str">
        <f t="shared" si="11"/>
        <v>MA</v>
      </c>
    </row>
    <row r="767" spans="1:13" ht="28.8" thickTop="1" thickBot="1" x14ac:dyDescent="0.35">
      <c r="A767" s="186"/>
      <c r="B767" s="13" t="s">
        <v>423</v>
      </c>
      <c r="C767" s="19" t="s">
        <v>424</v>
      </c>
      <c r="D767" s="42" t="s">
        <v>35</v>
      </c>
      <c r="E767" s="30"/>
      <c r="F767" s="30"/>
      <c r="G767" s="30"/>
      <c r="H767" s="30"/>
      <c r="I767" s="43"/>
      <c r="J767" s="43"/>
      <c r="K767" s="30"/>
      <c r="L767" s="30"/>
      <c r="M767" s="44" t="str">
        <f t="shared" si="11"/>
        <v>MA</v>
      </c>
    </row>
    <row r="768" spans="1:13" ht="28.8" thickTop="1" thickBot="1" x14ac:dyDescent="0.35">
      <c r="A768" s="186"/>
      <c r="B768" s="13" t="s">
        <v>423</v>
      </c>
      <c r="C768" s="7" t="s">
        <v>424</v>
      </c>
      <c r="D768" s="42" t="s">
        <v>64</v>
      </c>
      <c r="E768" s="30"/>
      <c r="F768" s="30"/>
      <c r="G768" s="30"/>
      <c r="H768" s="30"/>
      <c r="I768" s="43"/>
      <c r="J768" s="43"/>
      <c r="K768" s="30"/>
      <c r="L768" s="30"/>
      <c r="M768" s="44" t="str">
        <f t="shared" si="11"/>
        <v>MA</v>
      </c>
    </row>
    <row r="769" spans="1:13" ht="15.6" thickTop="1" thickBot="1" x14ac:dyDescent="0.35">
      <c r="A769" s="186"/>
      <c r="B769" s="13" t="s">
        <v>425</v>
      </c>
      <c r="C769" s="7" t="s">
        <v>426</v>
      </c>
      <c r="D769" s="42" t="s">
        <v>33</v>
      </c>
      <c r="E769" s="30"/>
      <c r="F769" s="30"/>
      <c r="G769" s="30"/>
      <c r="H769" s="30"/>
      <c r="I769" s="30"/>
      <c r="J769" s="30"/>
      <c r="K769" s="30"/>
      <c r="L769" s="30"/>
      <c r="M769" s="44" t="str">
        <f t="shared" si="11"/>
        <v>MA</v>
      </c>
    </row>
    <row r="770" spans="1:13" ht="15.6" thickTop="1" thickBot="1" x14ac:dyDescent="0.35">
      <c r="A770" s="186"/>
      <c r="B770" s="13" t="s">
        <v>425</v>
      </c>
      <c r="C770" s="7" t="s">
        <v>426</v>
      </c>
      <c r="D770" s="42" t="s">
        <v>35</v>
      </c>
      <c r="E770" s="30"/>
      <c r="F770" s="30"/>
      <c r="G770" s="30"/>
      <c r="H770" s="30"/>
      <c r="I770" s="30"/>
      <c r="J770" s="30"/>
      <c r="K770" s="30"/>
      <c r="L770" s="30"/>
      <c r="M770" s="44" t="str">
        <f t="shared" si="11"/>
        <v>MA</v>
      </c>
    </row>
    <row r="771" spans="1:13" ht="15.6" thickTop="1" thickBot="1" x14ac:dyDescent="0.35">
      <c r="A771" s="186"/>
      <c r="B771" s="13" t="s">
        <v>425</v>
      </c>
      <c r="C771" s="7" t="s">
        <v>426</v>
      </c>
      <c r="D771" s="42" t="s">
        <v>64</v>
      </c>
      <c r="E771" s="30"/>
      <c r="F771" s="30"/>
      <c r="G771" s="30"/>
      <c r="H771" s="30"/>
      <c r="I771" s="30"/>
      <c r="J771" s="30"/>
      <c r="K771" s="30"/>
      <c r="L771" s="30"/>
      <c r="M771" s="44" t="str">
        <f t="shared" si="11"/>
        <v>MA</v>
      </c>
    </row>
    <row r="772" spans="1:13" ht="15.6" thickTop="1" thickBot="1" x14ac:dyDescent="0.35">
      <c r="A772" s="186"/>
      <c r="B772" s="13" t="s">
        <v>427</v>
      </c>
      <c r="C772" s="7" t="s">
        <v>428</v>
      </c>
      <c r="D772" s="42" t="s">
        <v>33</v>
      </c>
      <c r="E772" s="30"/>
      <c r="F772" s="30"/>
      <c r="G772" s="30"/>
      <c r="H772" s="30"/>
      <c r="I772" s="30"/>
      <c r="J772" s="30"/>
      <c r="K772" s="30"/>
      <c r="L772" s="30"/>
      <c r="M772" s="44" t="str">
        <f t="shared" si="11"/>
        <v>MA</v>
      </c>
    </row>
    <row r="773" spans="1:13" ht="15.6" thickTop="1" thickBot="1" x14ac:dyDescent="0.35">
      <c r="A773" s="186"/>
      <c r="B773" s="13" t="s">
        <v>427</v>
      </c>
      <c r="C773" s="7" t="s">
        <v>428</v>
      </c>
      <c r="D773" s="42" t="s">
        <v>35</v>
      </c>
      <c r="E773" s="30"/>
      <c r="F773" s="30"/>
      <c r="G773" s="30"/>
      <c r="H773" s="30"/>
      <c r="I773" s="30"/>
      <c r="J773" s="30"/>
      <c r="K773" s="30"/>
      <c r="L773" s="30"/>
      <c r="M773" s="44" t="str">
        <f t="shared" si="11"/>
        <v>MA</v>
      </c>
    </row>
    <row r="774" spans="1:13" ht="15.6" thickTop="1" thickBot="1" x14ac:dyDescent="0.35">
      <c r="A774" s="186"/>
      <c r="B774" s="13" t="s">
        <v>427</v>
      </c>
      <c r="C774" s="7" t="s">
        <v>428</v>
      </c>
      <c r="D774" s="42" t="s">
        <v>64</v>
      </c>
      <c r="E774" s="30"/>
      <c r="F774" s="30"/>
      <c r="G774" s="30"/>
      <c r="H774" s="30"/>
      <c r="I774" s="30"/>
      <c r="J774" s="30"/>
      <c r="K774" s="30"/>
      <c r="L774" s="30"/>
      <c r="M774" s="44" t="str">
        <f t="shared" si="11"/>
        <v>MA</v>
      </c>
    </row>
    <row r="775" spans="1:13" ht="15.6" thickTop="1" thickBot="1" x14ac:dyDescent="0.35">
      <c r="A775" s="186"/>
      <c r="B775" s="13" t="s">
        <v>429</v>
      </c>
      <c r="C775" s="7" t="s">
        <v>430</v>
      </c>
      <c r="D775" s="42" t="s">
        <v>33</v>
      </c>
      <c r="E775" s="30"/>
      <c r="F775" s="30"/>
      <c r="G775" s="30"/>
      <c r="H775" s="30"/>
      <c r="I775" s="30"/>
      <c r="J775" s="30"/>
      <c r="K775" s="30"/>
      <c r="L775" s="30"/>
      <c r="M775" s="44" t="str">
        <f t="shared" si="11"/>
        <v>MA</v>
      </c>
    </row>
    <row r="776" spans="1:13" ht="15.6" thickTop="1" thickBot="1" x14ac:dyDescent="0.35">
      <c r="A776" s="186"/>
      <c r="B776" s="13" t="s">
        <v>429</v>
      </c>
      <c r="C776" s="7" t="s">
        <v>430</v>
      </c>
      <c r="D776" s="42" t="s">
        <v>35</v>
      </c>
      <c r="E776" s="30"/>
      <c r="F776" s="30"/>
      <c r="G776" s="30"/>
      <c r="H776" s="30"/>
      <c r="I776" s="30"/>
      <c r="J776" s="30"/>
      <c r="K776" s="30"/>
      <c r="L776" s="30"/>
      <c r="M776" s="44" t="str">
        <f t="shared" si="11"/>
        <v>MA</v>
      </c>
    </row>
    <row r="777" spans="1:13" ht="15.6" thickTop="1" thickBot="1" x14ac:dyDescent="0.35">
      <c r="A777" s="186"/>
      <c r="B777" s="13" t="s">
        <v>429</v>
      </c>
      <c r="C777" s="7" t="s">
        <v>430</v>
      </c>
      <c r="D777" s="42" t="s">
        <v>64</v>
      </c>
      <c r="E777" s="30"/>
      <c r="F777" s="30"/>
      <c r="G777" s="30"/>
      <c r="H777" s="30"/>
      <c r="I777" s="30"/>
      <c r="J777" s="30"/>
      <c r="K777" s="30"/>
      <c r="L777" s="30"/>
      <c r="M777" s="44" t="str">
        <f t="shared" si="11"/>
        <v>MA</v>
      </c>
    </row>
    <row r="778" spans="1:13" ht="15.6" thickTop="1" thickBot="1" x14ac:dyDescent="0.35">
      <c r="A778" s="186"/>
      <c r="B778" s="13" t="s">
        <v>431</v>
      </c>
      <c r="C778" s="7" t="s">
        <v>432</v>
      </c>
      <c r="D778" s="42" t="s">
        <v>33</v>
      </c>
      <c r="E778" s="30"/>
      <c r="F778" s="30"/>
      <c r="G778" s="30"/>
      <c r="H778" s="30"/>
      <c r="I778" s="30"/>
      <c r="J778" s="30"/>
      <c r="K778" s="30"/>
      <c r="L778" s="30"/>
      <c r="M778" s="44" t="str">
        <f t="shared" si="11"/>
        <v>MA</v>
      </c>
    </row>
    <row r="779" spans="1:13" ht="15.6" thickTop="1" thickBot="1" x14ac:dyDescent="0.35">
      <c r="A779" s="186"/>
      <c r="B779" s="13" t="s">
        <v>431</v>
      </c>
      <c r="C779" s="7" t="s">
        <v>432</v>
      </c>
      <c r="D779" s="42" t="s">
        <v>35</v>
      </c>
      <c r="E779" s="30"/>
      <c r="F779" s="30"/>
      <c r="G779" s="30"/>
      <c r="H779" s="30"/>
      <c r="I779" s="30"/>
      <c r="J779" s="30"/>
      <c r="K779" s="30"/>
      <c r="L779" s="30"/>
      <c r="M779" s="44" t="str">
        <f t="shared" si="11"/>
        <v>MA</v>
      </c>
    </row>
    <row r="780" spans="1:13" ht="15.6" thickTop="1" thickBot="1" x14ac:dyDescent="0.35">
      <c r="A780" s="186"/>
      <c r="B780" s="13" t="s">
        <v>431</v>
      </c>
      <c r="C780" s="7" t="s">
        <v>432</v>
      </c>
      <c r="D780" s="42" t="s">
        <v>64</v>
      </c>
      <c r="E780" s="30"/>
      <c r="F780" s="30"/>
      <c r="G780" s="30"/>
      <c r="H780" s="30"/>
      <c r="I780" s="30"/>
      <c r="J780" s="30"/>
      <c r="K780" s="30"/>
      <c r="L780" s="30"/>
      <c r="M780" s="44" t="str">
        <f t="shared" si="11"/>
        <v>MA</v>
      </c>
    </row>
    <row r="781" spans="1:13" ht="15.6" thickTop="1" thickBot="1" x14ac:dyDescent="0.35">
      <c r="A781" s="186"/>
      <c r="B781" s="13" t="s">
        <v>433</v>
      </c>
      <c r="C781" s="7" t="s">
        <v>434</v>
      </c>
      <c r="D781" s="42" t="s">
        <v>33</v>
      </c>
      <c r="E781" s="30"/>
      <c r="F781" s="30"/>
      <c r="G781" s="30"/>
      <c r="H781" s="30"/>
      <c r="I781" s="30"/>
      <c r="J781" s="30"/>
      <c r="K781" s="30"/>
      <c r="L781" s="30"/>
      <c r="M781" s="44" t="str">
        <f t="shared" ref="M781:M844" si="12">LEFT(B781,2)</f>
        <v>MA</v>
      </c>
    </row>
    <row r="782" spans="1:13" ht="15.6" thickTop="1" thickBot="1" x14ac:dyDescent="0.35">
      <c r="A782" s="186"/>
      <c r="B782" s="13" t="s">
        <v>433</v>
      </c>
      <c r="C782" s="7" t="s">
        <v>434</v>
      </c>
      <c r="D782" s="42" t="s">
        <v>35</v>
      </c>
      <c r="E782" s="30"/>
      <c r="F782" s="30"/>
      <c r="G782" s="30"/>
      <c r="H782" s="30"/>
      <c r="I782" s="30"/>
      <c r="J782" s="30"/>
      <c r="K782" s="30"/>
      <c r="L782" s="30"/>
      <c r="M782" s="44" t="str">
        <f t="shared" si="12"/>
        <v>MA</v>
      </c>
    </row>
    <row r="783" spans="1:13" ht="15.6" thickTop="1" thickBot="1" x14ac:dyDescent="0.35">
      <c r="A783" s="186"/>
      <c r="B783" s="13" t="s">
        <v>433</v>
      </c>
      <c r="C783" s="7" t="s">
        <v>434</v>
      </c>
      <c r="D783" s="42" t="s">
        <v>64</v>
      </c>
      <c r="E783" s="30"/>
      <c r="F783" s="30"/>
      <c r="G783" s="30"/>
      <c r="H783" s="30"/>
      <c r="I783" s="30"/>
      <c r="J783" s="30"/>
      <c r="K783" s="30"/>
      <c r="L783" s="30"/>
      <c r="M783" s="44" t="str">
        <f t="shared" si="12"/>
        <v>MA</v>
      </c>
    </row>
    <row r="784" spans="1:13" ht="15.6" thickTop="1" thickBot="1" x14ac:dyDescent="0.35">
      <c r="A784" s="186"/>
      <c r="B784" s="13" t="s">
        <v>435</v>
      </c>
      <c r="C784" s="7" t="s">
        <v>436</v>
      </c>
      <c r="D784" s="42" t="s">
        <v>33</v>
      </c>
      <c r="E784" s="30"/>
      <c r="F784" s="30"/>
      <c r="G784" s="30"/>
      <c r="H784" s="30"/>
      <c r="I784" s="30"/>
      <c r="J784" s="30"/>
      <c r="K784" s="30"/>
      <c r="L784" s="30"/>
      <c r="M784" s="44" t="str">
        <f t="shared" si="12"/>
        <v>MA</v>
      </c>
    </row>
    <row r="785" spans="1:13" ht="15.6" thickTop="1" thickBot="1" x14ac:dyDescent="0.35">
      <c r="A785" s="186"/>
      <c r="B785" s="13" t="s">
        <v>435</v>
      </c>
      <c r="C785" s="7" t="s">
        <v>436</v>
      </c>
      <c r="D785" s="42" t="s">
        <v>35</v>
      </c>
      <c r="E785" s="30"/>
      <c r="F785" s="30"/>
      <c r="G785" s="30"/>
      <c r="H785" s="30"/>
      <c r="I785" s="30"/>
      <c r="J785" s="30"/>
      <c r="K785" s="30"/>
      <c r="L785" s="30"/>
      <c r="M785" s="44" t="str">
        <f t="shared" si="12"/>
        <v>MA</v>
      </c>
    </row>
    <row r="786" spans="1:13" ht="15.6" thickTop="1" thickBot="1" x14ac:dyDescent="0.35">
      <c r="A786" s="186"/>
      <c r="B786" s="13" t="s">
        <v>435</v>
      </c>
      <c r="C786" s="7" t="s">
        <v>436</v>
      </c>
      <c r="D786" s="42" t="s">
        <v>64</v>
      </c>
      <c r="E786" s="30"/>
      <c r="F786" s="30"/>
      <c r="G786" s="30"/>
      <c r="H786" s="30"/>
      <c r="I786" s="30"/>
      <c r="J786" s="30"/>
      <c r="K786" s="30"/>
      <c r="L786" s="30"/>
      <c r="M786" s="44" t="str">
        <f t="shared" si="12"/>
        <v>MA</v>
      </c>
    </row>
    <row r="787" spans="1:13" ht="15.6" thickTop="1" thickBot="1" x14ac:dyDescent="0.35">
      <c r="A787" s="186"/>
      <c r="B787" s="13" t="s">
        <v>437</v>
      </c>
      <c r="C787" s="7" t="s">
        <v>438</v>
      </c>
      <c r="D787" s="42" t="s">
        <v>33</v>
      </c>
      <c r="E787" s="30"/>
      <c r="F787" s="30"/>
      <c r="G787" s="30"/>
      <c r="H787" s="30"/>
      <c r="I787" s="43"/>
      <c r="J787" s="43"/>
      <c r="K787" s="30"/>
      <c r="L787" s="30"/>
      <c r="M787" s="44" t="str">
        <f t="shared" si="12"/>
        <v>MA</v>
      </c>
    </row>
    <row r="788" spans="1:13" ht="15.6" thickTop="1" thickBot="1" x14ac:dyDescent="0.35">
      <c r="A788" s="186"/>
      <c r="B788" s="13" t="s">
        <v>437</v>
      </c>
      <c r="C788" s="7" t="s">
        <v>438</v>
      </c>
      <c r="D788" s="42" t="s">
        <v>35</v>
      </c>
      <c r="E788" s="30"/>
      <c r="F788" s="30"/>
      <c r="G788" s="30"/>
      <c r="H788" s="30"/>
      <c r="I788" s="43"/>
      <c r="J788" s="43"/>
      <c r="K788" s="30"/>
      <c r="L788" s="30"/>
      <c r="M788" s="44" t="str">
        <f t="shared" si="12"/>
        <v>MA</v>
      </c>
    </row>
    <row r="789" spans="1:13" ht="15.6" thickTop="1" thickBot="1" x14ac:dyDescent="0.35">
      <c r="A789" s="186"/>
      <c r="B789" s="13" t="s">
        <v>437</v>
      </c>
      <c r="C789" s="7" t="s">
        <v>438</v>
      </c>
      <c r="D789" s="42" t="s">
        <v>64</v>
      </c>
      <c r="E789" s="30"/>
      <c r="F789" s="30"/>
      <c r="G789" s="30"/>
      <c r="H789" s="30"/>
      <c r="I789" s="43"/>
      <c r="J789" s="43"/>
      <c r="K789" s="30"/>
      <c r="L789" s="30"/>
      <c r="M789" s="44" t="str">
        <f t="shared" si="12"/>
        <v>MA</v>
      </c>
    </row>
    <row r="790" spans="1:13" ht="15.6" thickTop="1" thickBot="1" x14ac:dyDescent="0.35">
      <c r="A790" s="186"/>
      <c r="B790" s="13" t="s">
        <v>439</v>
      </c>
      <c r="C790" s="7" t="s">
        <v>440</v>
      </c>
      <c r="D790" s="42" t="s">
        <v>33</v>
      </c>
      <c r="E790" s="30"/>
      <c r="F790" s="30"/>
      <c r="G790" s="30"/>
      <c r="H790" s="30"/>
      <c r="I790" s="43"/>
      <c r="J790" s="43"/>
      <c r="K790" s="30"/>
      <c r="L790" s="30"/>
      <c r="M790" s="44" t="str">
        <f t="shared" si="12"/>
        <v>MA</v>
      </c>
    </row>
    <row r="791" spans="1:13" ht="15.6" thickTop="1" thickBot="1" x14ac:dyDescent="0.35">
      <c r="A791" s="186"/>
      <c r="B791" s="13" t="s">
        <v>439</v>
      </c>
      <c r="C791" s="7" t="s">
        <v>440</v>
      </c>
      <c r="D791" s="42" t="s">
        <v>35</v>
      </c>
      <c r="E791" s="30"/>
      <c r="F791" s="30"/>
      <c r="G791" s="30"/>
      <c r="H791" s="30"/>
      <c r="I791" s="43"/>
      <c r="J791" s="43"/>
      <c r="K791" s="30"/>
      <c r="L791" s="30"/>
      <c r="M791" s="44" t="str">
        <f t="shared" si="12"/>
        <v>MA</v>
      </c>
    </row>
    <row r="792" spans="1:13" ht="15.6" thickTop="1" thickBot="1" x14ac:dyDescent="0.35">
      <c r="A792" s="186"/>
      <c r="B792" s="13" t="s">
        <v>439</v>
      </c>
      <c r="C792" s="7" t="s">
        <v>440</v>
      </c>
      <c r="D792" s="42" t="s">
        <v>64</v>
      </c>
      <c r="E792" s="30"/>
      <c r="F792" s="30"/>
      <c r="G792" s="30"/>
      <c r="H792" s="30"/>
      <c r="I792" s="43"/>
      <c r="J792" s="43"/>
      <c r="K792" s="30"/>
      <c r="L792" s="30"/>
      <c r="M792" s="44" t="str">
        <f t="shared" si="12"/>
        <v>MA</v>
      </c>
    </row>
    <row r="793" spans="1:13" ht="15.6" thickTop="1" thickBot="1" x14ac:dyDescent="0.35">
      <c r="A793" s="186"/>
      <c r="B793" s="13" t="s">
        <v>441</v>
      </c>
      <c r="C793" s="7" t="s">
        <v>442</v>
      </c>
      <c r="D793" s="42" t="s">
        <v>33</v>
      </c>
      <c r="E793" s="30"/>
      <c r="F793" s="30"/>
      <c r="G793" s="30"/>
      <c r="H793" s="30"/>
      <c r="I793" s="30"/>
      <c r="J793" s="30"/>
      <c r="K793" s="30"/>
      <c r="L793" s="30"/>
      <c r="M793" s="44" t="str">
        <f t="shared" si="12"/>
        <v>MA</v>
      </c>
    </row>
    <row r="794" spans="1:13" ht="15.6" thickTop="1" thickBot="1" x14ac:dyDescent="0.35">
      <c r="A794" s="186"/>
      <c r="B794" s="17" t="s">
        <v>441</v>
      </c>
      <c r="C794" s="19" t="s">
        <v>442</v>
      </c>
      <c r="D794" s="42" t="s">
        <v>35</v>
      </c>
      <c r="E794" s="31"/>
      <c r="F794" s="31"/>
      <c r="G794" s="31"/>
      <c r="H794" s="31"/>
      <c r="I794" s="31"/>
      <c r="J794" s="31"/>
      <c r="K794" s="31"/>
      <c r="L794" s="31"/>
      <c r="M794" s="44" t="str">
        <f t="shared" si="12"/>
        <v>MA</v>
      </c>
    </row>
    <row r="795" spans="1:13" ht="15.6" thickTop="1" thickBot="1" x14ac:dyDescent="0.35">
      <c r="A795" s="186"/>
      <c r="B795" s="17" t="s">
        <v>441</v>
      </c>
      <c r="C795" s="19" t="s">
        <v>442</v>
      </c>
      <c r="D795" s="42" t="s">
        <v>64</v>
      </c>
      <c r="E795" s="31"/>
      <c r="F795" s="31"/>
      <c r="G795" s="31"/>
      <c r="H795" s="31"/>
      <c r="I795" s="31"/>
      <c r="J795" s="31"/>
      <c r="K795" s="31"/>
      <c r="L795" s="31"/>
      <c r="M795" s="44" t="str">
        <f t="shared" si="12"/>
        <v>MA</v>
      </c>
    </row>
    <row r="796" spans="1:13" ht="17.100000000000001" customHeight="1" thickTop="1" thickBot="1" x14ac:dyDescent="0.35">
      <c r="A796" s="186"/>
      <c r="B796" s="55" t="s">
        <v>443</v>
      </c>
      <c r="C796" s="22" t="s">
        <v>444</v>
      </c>
      <c r="D796" s="45" t="s">
        <v>33</v>
      </c>
      <c r="E796" s="31"/>
      <c r="F796" s="31"/>
      <c r="G796" s="31"/>
      <c r="H796" s="31"/>
      <c r="I796" s="43"/>
      <c r="J796" s="43"/>
      <c r="K796" s="31"/>
      <c r="L796" s="31"/>
      <c r="M796" s="44" t="str">
        <f t="shared" si="12"/>
        <v>MA</v>
      </c>
    </row>
    <row r="797" spans="1:13" ht="17.100000000000001" customHeight="1" thickTop="1" thickBot="1" x14ac:dyDescent="0.35">
      <c r="A797" s="186"/>
      <c r="B797" s="55" t="s">
        <v>443</v>
      </c>
      <c r="C797" s="22" t="s">
        <v>444</v>
      </c>
      <c r="D797" s="45" t="s">
        <v>35</v>
      </c>
      <c r="E797" s="31"/>
      <c r="F797" s="31"/>
      <c r="G797" s="31"/>
      <c r="H797" s="31"/>
      <c r="I797" s="43"/>
      <c r="J797" s="43"/>
      <c r="K797" s="31"/>
      <c r="L797" s="31"/>
      <c r="M797" s="44" t="str">
        <f t="shared" si="12"/>
        <v>MA</v>
      </c>
    </row>
    <row r="798" spans="1:13" ht="17.100000000000001" customHeight="1" thickTop="1" thickBot="1" x14ac:dyDescent="0.35">
      <c r="A798" s="186"/>
      <c r="B798" s="55" t="s">
        <v>443</v>
      </c>
      <c r="C798" s="22" t="s">
        <v>444</v>
      </c>
      <c r="D798" s="45" t="s">
        <v>64</v>
      </c>
      <c r="E798" s="31"/>
      <c r="F798" s="31"/>
      <c r="G798" s="31"/>
      <c r="H798" s="31"/>
      <c r="I798" s="43"/>
      <c r="J798" s="43"/>
      <c r="K798" s="31"/>
      <c r="L798" s="31"/>
      <c r="M798" s="44" t="str">
        <f t="shared" si="12"/>
        <v>MA</v>
      </c>
    </row>
    <row r="799" spans="1:13" ht="15.6" thickTop="1" thickBot="1" x14ac:dyDescent="0.35">
      <c r="A799" s="186"/>
      <c r="B799" s="17" t="s">
        <v>445</v>
      </c>
      <c r="C799" s="19" t="s">
        <v>446</v>
      </c>
      <c r="D799" s="42" t="s">
        <v>33</v>
      </c>
      <c r="E799" s="31"/>
      <c r="F799" s="31"/>
      <c r="G799" s="31"/>
      <c r="H799" s="31"/>
      <c r="I799" s="31"/>
      <c r="J799" s="31"/>
      <c r="K799" s="31"/>
      <c r="L799" s="31"/>
      <c r="M799" s="44" t="str">
        <f t="shared" si="12"/>
        <v>MA</v>
      </c>
    </row>
    <row r="800" spans="1:13" ht="15.6" thickTop="1" thickBot="1" x14ac:dyDescent="0.35">
      <c r="A800" s="186"/>
      <c r="B800" s="17" t="s">
        <v>445</v>
      </c>
      <c r="C800" s="19" t="s">
        <v>446</v>
      </c>
      <c r="D800" s="42" t="s">
        <v>35</v>
      </c>
      <c r="E800" s="31"/>
      <c r="F800" s="31"/>
      <c r="G800" s="31"/>
      <c r="H800" s="31"/>
      <c r="I800" s="31"/>
      <c r="J800" s="31"/>
      <c r="K800" s="31"/>
      <c r="L800" s="31"/>
      <c r="M800" s="44" t="str">
        <f t="shared" si="12"/>
        <v>MA</v>
      </c>
    </row>
    <row r="801" spans="1:13" ht="15.6" thickTop="1" thickBot="1" x14ac:dyDescent="0.35">
      <c r="A801" s="186"/>
      <c r="B801" s="61" t="s">
        <v>445</v>
      </c>
      <c r="C801" s="23" t="s">
        <v>446</v>
      </c>
      <c r="D801" s="46" t="s">
        <v>64</v>
      </c>
      <c r="E801" s="32"/>
      <c r="F801" s="32"/>
      <c r="G801" s="32"/>
      <c r="H801" s="32"/>
      <c r="I801" s="32"/>
      <c r="J801" s="32"/>
      <c r="K801" s="32"/>
      <c r="L801" s="32"/>
      <c r="M801" s="44" t="str">
        <f t="shared" si="12"/>
        <v>MA</v>
      </c>
    </row>
    <row r="802" spans="1:13" ht="15.6" thickTop="1" thickBot="1" x14ac:dyDescent="0.35">
      <c r="A802" s="186" t="s">
        <v>447</v>
      </c>
      <c r="B802" s="13" t="s">
        <v>448</v>
      </c>
      <c r="C802" s="7" t="s">
        <v>449</v>
      </c>
      <c r="D802" s="47" t="s">
        <v>31</v>
      </c>
      <c r="E802" s="30"/>
      <c r="F802" s="30"/>
      <c r="G802" s="30"/>
      <c r="H802" s="30"/>
      <c r="I802" s="43"/>
      <c r="J802" s="43"/>
      <c r="K802" s="30"/>
      <c r="L802" s="30"/>
      <c r="M802" s="44" t="str">
        <f t="shared" si="12"/>
        <v>MP</v>
      </c>
    </row>
    <row r="803" spans="1:13" ht="15.6" thickTop="1" thickBot="1" x14ac:dyDescent="0.35">
      <c r="A803" s="186"/>
      <c r="B803" s="13" t="s">
        <v>448</v>
      </c>
      <c r="C803" s="7" t="s">
        <v>449</v>
      </c>
      <c r="D803" s="42" t="s">
        <v>32</v>
      </c>
      <c r="E803" s="30"/>
      <c r="F803" s="30"/>
      <c r="G803" s="30"/>
      <c r="H803" s="30"/>
      <c r="I803" s="43"/>
      <c r="J803" s="43"/>
      <c r="K803" s="30"/>
      <c r="L803" s="30"/>
      <c r="M803" s="44" t="str">
        <f t="shared" si="12"/>
        <v>MP</v>
      </c>
    </row>
    <row r="804" spans="1:13" ht="15.6" thickTop="1" thickBot="1" x14ac:dyDescent="0.35">
      <c r="A804" s="186"/>
      <c r="B804" s="13" t="s">
        <v>448</v>
      </c>
      <c r="C804" s="7" t="s">
        <v>449</v>
      </c>
      <c r="D804" s="42" t="s">
        <v>33</v>
      </c>
      <c r="E804" s="30"/>
      <c r="F804" s="30"/>
      <c r="G804" s="30"/>
      <c r="H804" s="30"/>
      <c r="I804" s="43"/>
      <c r="J804" s="43"/>
      <c r="K804" s="30"/>
      <c r="L804" s="30"/>
      <c r="M804" s="44" t="str">
        <f t="shared" si="12"/>
        <v>MP</v>
      </c>
    </row>
    <row r="805" spans="1:13" ht="15.6" thickTop="1" thickBot="1" x14ac:dyDescent="0.35">
      <c r="A805" s="186"/>
      <c r="B805" s="13" t="s">
        <v>448</v>
      </c>
      <c r="C805" s="7" t="s">
        <v>449</v>
      </c>
      <c r="D805" s="42" t="s">
        <v>35</v>
      </c>
      <c r="E805" s="30"/>
      <c r="F805" s="30"/>
      <c r="G805" s="30"/>
      <c r="H805" s="30"/>
      <c r="I805" s="43"/>
      <c r="J805" s="43"/>
      <c r="K805" s="30"/>
      <c r="L805" s="30"/>
      <c r="M805" s="44" t="str">
        <f t="shared" si="12"/>
        <v>MP</v>
      </c>
    </row>
    <row r="806" spans="1:13" ht="15.6" thickTop="1" thickBot="1" x14ac:dyDescent="0.35">
      <c r="A806" s="186"/>
      <c r="B806" s="13" t="s">
        <v>448</v>
      </c>
      <c r="C806" s="7" t="s">
        <v>449</v>
      </c>
      <c r="D806" s="42" t="s">
        <v>64</v>
      </c>
      <c r="E806" s="30"/>
      <c r="F806" s="30"/>
      <c r="G806" s="30"/>
      <c r="H806" s="30"/>
      <c r="I806" s="43"/>
      <c r="J806" s="43"/>
      <c r="K806" s="30"/>
      <c r="L806" s="30"/>
      <c r="M806" s="44" t="str">
        <f t="shared" si="12"/>
        <v>MP</v>
      </c>
    </row>
    <row r="807" spans="1:13" ht="15.6" thickTop="1" thickBot="1" x14ac:dyDescent="0.35">
      <c r="A807" s="186"/>
      <c r="B807" s="13" t="s">
        <v>450</v>
      </c>
      <c r="C807" s="7" t="s">
        <v>451</v>
      </c>
      <c r="D807" s="42" t="s">
        <v>33</v>
      </c>
      <c r="E807" s="30"/>
      <c r="F807" s="30"/>
      <c r="G807" s="30"/>
      <c r="H807" s="30"/>
      <c r="I807" s="30"/>
      <c r="J807" s="30"/>
      <c r="K807" s="30"/>
      <c r="L807" s="30"/>
      <c r="M807" s="44" t="str">
        <f t="shared" si="12"/>
        <v>MP</v>
      </c>
    </row>
    <row r="808" spans="1:13" ht="15.6" thickTop="1" thickBot="1" x14ac:dyDescent="0.35">
      <c r="A808" s="186"/>
      <c r="B808" s="13" t="s">
        <v>450</v>
      </c>
      <c r="C808" s="7" t="s">
        <v>451</v>
      </c>
      <c r="D808" s="42" t="s">
        <v>35</v>
      </c>
      <c r="E808" s="30"/>
      <c r="F808" s="30"/>
      <c r="G808" s="30"/>
      <c r="H808" s="30"/>
      <c r="I808" s="30"/>
      <c r="J808" s="30"/>
      <c r="K808" s="30"/>
      <c r="L808" s="30"/>
      <c r="M808" s="44" t="str">
        <f t="shared" si="12"/>
        <v>MP</v>
      </c>
    </row>
    <row r="809" spans="1:13" ht="15.6" thickTop="1" thickBot="1" x14ac:dyDescent="0.35">
      <c r="A809" s="186"/>
      <c r="B809" s="13" t="s">
        <v>450</v>
      </c>
      <c r="C809" s="7" t="s">
        <v>451</v>
      </c>
      <c r="D809" s="42" t="s">
        <v>64</v>
      </c>
      <c r="E809" s="30"/>
      <c r="F809" s="30"/>
      <c r="G809" s="30"/>
      <c r="H809" s="30"/>
      <c r="I809" s="30"/>
      <c r="J809" s="30"/>
      <c r="K809" s="30"/>
      <c r="L809" s="30"/>
      <c r="M809" s="44" t="str">
        <f t="shared" si="12"/>
        <v>MP</v>
      </c>
    </row>
    <row r="810" spans="1:13" ht="15.6" thickTop="1" thickBot="1" x14ac:dyDescent="0.35">
      <c r="A810" s="186"/>
      <c r="B810" s="13" t="s">
        <v>452</v>
      </c>
      <c r="C810" s="7" t="s">
        <v>453</v>
      </c>
      <c r="D810" s="42" t="s">
        <v>33</v>
      </c>
      <c r="E810" s="30"/>
      <c r="F810" s="30"/>
      <c r="G810" s="30"/>
      <c r="H810" s="30"/>
      <c r="I810" s="30"/>
      <c r="J810" s="30"/>
      <c r="K810" s="30"/>
      <c r="L810" s="30"/>
      <c r="M810" s="44" t="str">
        <f t="shared" si="12"/>
        <v>MP</v>
      </c>
    </row>
    <row r="811" spans="1:13" ht="15.6" thickTop="1" thickBot="1" x14ac:dyDescent="0.35">
      <c r="A811" s="186"/>
      <c r="B811" s="13" t="s">
        <v>452</v>
      </c>
      <c r="C811" s="7" t="s">
        <v>453</v>
      </c>
      <c r="D811" s="42" t="s">
        <v>35</v>
      </c>
      <c r="E811" s="30"/>
      <c r="F811" s="30"/>
      <c r="G811" s="30"/>
      <c r="H811" s="30"/>
      <c r="I811" s="30"/>
      <c r="J811" s="30"/>
      <c r="K811" s="30"/>
      <c r="L811" s="30"/>
      <c r="M811" s="44" t="str">
        <f t="shared" si="12"/>
        <v>MP</v>
      </c>
    </row>
    <row r="812" spans="1:13" ht="15.6" thickTop="1" thickBot="1" x14ac:dyDescent="0.35">
      <c r="A812" s="186"/>
      <c r="B812" s="13" t="s">
        <v>452</v>
      </c>
      <c r="C812" s="7" t="s">
        <v>453</v>
      </c>
      <c r="D812" s="42" t="s">
        <v>64</v>
      </c>
      <c r="E812" s="30"/>
      <c r="F812" s="30"/>
      <c r="G812" s="30"/>
      <c r="H812" s="30"/>
      <c r="I812" s="30"/>
      <c r="J812" s="30"/>
      <c r="K812" s="30"/>
      <c r="L812" s="30"/>
      <c r="M812" s="44" t="str">
        <f t="shared" si="12"/>
        <v>MP</v>
      </c>
    </row>
    <row r="813" spans="1:13" ht="15.6" thickTop="1" thickBot="1" x14ac:dyDescent="0.35">
      <c r="A813" s="186"/>
      <c r="B813" s="13" t="s">
        <v>454</v>
      </c>
      <c r="C813" s="7" t="s">
        <v>455</v>
      </c>
      <c r="D813" s="42" t="s">
        <v>33</v>
      </c>
      <c r="E813" s="30"/>
      <c r="F813" s="30"/>
      <c r="G813" s="30"/>
      <c r="H813" s="30"/>
      <c r="I813" s="30"/>
      <c r="J813" s="30"/>
      <c r="K813" s="30"/>
      <c r="L813" s="30"/>
      <c r="M813" s="44" t="str">
        <f t="shared" si="12"/>
        <v>MP</v>
      </c>
    </row>
    <row r="814" spans="1:13" ht="15.6" thickTop="1" thickBot="1" x14ac:dyDescent="0.35">
      <c r="A814" s="186"/>
      <c r="B814" s="13" t="s">
        <v>454</v>
      </c>
      <c r="C814" s="7" t="s">
        <v>455</v>
      </c>
      <c r="D814" s="42" t="s">
        <v>35</v>
      </c>
      <c r="E814" s="30"/>
      <c r="F814" s="30"/>
      <c r="G814" s="30"/>
      <c r="H814" s="30"/>
      <c r="I814" s="30"/>
      <c r="J814" s="30"/>
      <c r="K814" s="30"/>
      <c r="L814" s="30"/>
      <c r="M814" s="44" t="str">
        <f t="shared" si="12"/>
        <v>MP</v>
      </c>
    </row>
    <row r="815" spans="1:13" ht="15.6" thickTop="1" thickBot="1" x14ac:dyDescent="0.35">
      <c r="A815" s="186"/>
      <c r="B815" s="13" t="s">
        <v>454</v>
      </c>
      <c r="C815" s="7" t="s">
        <v>455</v>
      </c>
      <c r="D815" s="42" t="s">
        <v>64</v>
      </c>
      <c r="E815" s="30"/>
      <c r="F815" s="30"/>
      <c r="G815" s="30"/>
      <c r="H815" s="30"/>
      <c r="I815" s="30"/>
      <c r="J815" s="30"/>
      <c r="K815" s="30"/>
      <c r="L815" s="30"/>
      <c r="M815" s="44" t="str">
        <f t="shared" si="12"/>
        <v>MP</v>
      </c>
    </row>
    <row r="816" spans="1:13" ht="15.6" thickTop="1" thickBot="1" x14ac:dyDescent="0.35">
      <c r="A816" s="186"/>
      <c r="B816" s="13" t="s">
        <v>456</v>
      </c>
      <c r="C816" s="7" t="s">
        <v>457</v>
      </c>
      <c r="D816" s="42" t="s">
        <v>33</v>
      </c>
      <c r="E816" s="30"/>
      <c r="F816" s="30"/>
      <c r="G816" s="30"/>
      <c r="H816" s="30"/>
      <c r="I816" s="30"/>
      <c r="J816" s="30"/>
      <c r="K816" s="30"/>
      <c r="L816" s="30"/>
      <c r="M816" s="44" t="str">
        <f t="shared" si="12"/>
        <v>MP</v>
      </c>
    </row>
    <row r="817" spans="1:13" ht="15.6" thickTop="1" thickBot="1" x14ac:dyDescent="0.35">
      <c r="A817" s="186"/>
      <c r="B817" s="13" t="s">
        <v>456</v>
      </c>
      <c r="C817" s="7" t="s">
        <v>457</v>
      </c>
      <c r="D817" s="42" t="s">
        <v>35</v>
      </c>
      <c r="E817" s="30"/>
      <c r="F817" s="30"/>
      <c r="G817" s="30"/>
      <c r="H817" s="30"/>
      <c r="I817" s="30"/>
      <c r="J817" s="30"/>
      <c r="K817" s="30"/>
      <c r="L817" s="30"/>
      <c r="M817" s="44" t="str">
        <f t="shared" si="12"/>
        <v>MP</v>
      </c>
    </row>
    <row r="818" spans="1:13" ht="15.6" thickTop="1" thickBot="1" x14ac:dyDescent="0.35">
      <c r="A818" s="186"/>
      <c r="B818" s="13" t="s">
        <v>456</v>
      </c>
      <c r="C818" s="7" t="s">
        <v>457</v>
      </c>
      <c r="D818" s="42" t="s">
        <v>64</v>
      </c>
      <c r="E818" s="30"/>
      <c r="F818" s="30"/>
      <c r="G818" s="30"/>
      <c r="H818" s="30"/>
      <c r="I818" s="30"/>
      <c r="J818" s="30"/>
      <c r="K818" s="30"/>
      <c r="L818" s="30"/>
      <c r="M818" s="44" t="str">
        <f t="shared" si="12"/>
        <v>MP</v>
      </c>
    </row>
    <row r="819" spans="1:13" ht="15.6" thickTop="1" thickBot="1" x14ac:dyDescent="0.35">
      <c r="A819" s="186"/>
      <c r="B819" s="13" t="s">
        <v>458</v>
      </c>
      <c r="C819" s="7" t="s">
        <v>459</v>
      </c>
      <c r="D819" s="42" t="s">
        <v>33</v>
      </c>
      <c r="E819" s="30"/>
      <c r="F819" s="30"/>
      <c r="G819" s="30"/>
      <c r="H819" s="30"/>
      <c r="I819" s="30"/>
      <c r="J819" s="30"/>
      <c r="K819" s="30"/>
      <c r="L819" s="30"/>
      <c r="M819" s="44" t="str">
        <f t="shared" si="12"/>
        <v>MP</v>
      </c>
    </row>
    <row r="820" spans="1:13" ht="15.6" thickTop="1" thickBot="1" x14ac:dyDescent="0.35">
      <c r="A820" s="186"/>
      <c r="B820" s="13" t="s">
        <v>458</v>
      </c>
      <c r="C820" s="7" t="s">
        <v>459</v>
      </c>
      <c r="D820" s="42" t="s">
        <v>35</v>
      </c>
      <c r="E820" s="30"/>
      <c r="F820" s="30"/>
      <c r="G820" s="30"/>
      <c r="H820" s="30"/>
      <c r="I820" s="30"/>
      <c r="J820" s="30"/>
      <c r="K820" s="30"/>
      <c r="L820" s="30"/>
      <c r="M820" s="44" t="str">
        <f t="shared" si="12"/>
        <v>MP</v>
      </c>
    </row>
    <row r="821" spans="1:13" ht="15.6" thickTop="1" thickBot="1" x14ac:dyDescent="0.35">
      <c r="A821" s="186"/>
      <c r="B821" s="13" t="s">
        <v>458</v>
      </c>
      <c r="C821" s="7" t="s">
        <v>459</v>
      </c>
      <c r="D821" s="42" t="s">
        <v>64</v>
      </c>
      <c r="E821" s="30"/>
      <c r="F821" s="30"/>
      <c r="G821" s="30"/>
      <c r="H821" s="30"/>
      <c r="I821" s="30"/>
      <c r="J821" s="30"/>
      <c r="K821" s="30"/>
      <c r="L821" s="30"/>
      <c r="M821" s="44" t="str">
        <f t="shared" si="12"/>
        <v>MP</v>
      </c>
    </row>
    <row r="822" spans="1:13" ht="15.6" thickTop="1" thickBot="1" x14ac:dyDescent="0.35">
      <c r="A822" s="186"/>
      <c r="B822" s="13" t="s">
        <v>460</v>
      </c>
      <c r="C822" s="7" t="s">
        <v>461</v>
      </c>
      <c r="D822" s="42" t="s">
        <v>33</v>
      </c>
      <c r="E822" s="30"/>
      <c r="F822" s="30"/>
      <c r="G822" s="30"/>
      <c r="H822" s="30"/>
      <c r="I822" s="30"/>
      <c r="J822" s="30"/>
      <c r="K822" s="30"/>
      <c r="L822" s="30"/>
      <c r="M822" s="44" t="str">
        <f t="shared" si="12"/>
        <v>MP</v>
      </c>
    </row>
    <row r="823" spans="1:13" ht="15.6" thickTop="1" thickBot="1" x14ac:dyDescent="0.35">
      <c r="A823" s="186"/>
      <c r="B823" s="13" t="s">
        <v>460</v>
      </c>
      <c r="C823" s="7" t="s">
        <v>461</v>
      </c>
      <c r="D823" s="42" t="s">
        <v>35</v>
      </c>
      <c r="E823" s="30"/>
      <c r="F823" s="30"/>
      <c r="G823" s="30"/>
      <c r="H823" s="30"/>
      <c r="I823" s="30"/>
      <c r="J823" s="30"/>
      <c r="K823" s="30"/>
      <c r="L823" s="30"/>
      <c r="M823" s="44" t="str">
        <f t="shared" si="12"/>
        <v>MP</v>
      </c>
    </row>
    <row r="824" spans="1:13" ht="15.6" thickTop="1" thickBot="1" x14ac:dyDescent="0.35">
      <c r="A824" s="186"/>
      <c r="B824" s="13" t="s">
        <v>460</v>
      </c>
      <c r="C824" s="7" t="s">
        <v>461</v>
      </c>
      <c r="D824" s="42" t="s">
        <v>64</v>
      </c>
      <c r="E824" s="30"/>
      <c r="F824" s="30"/>
      <c r="G824" s="30"/>
      <c r="H824" s="30"/>
      <c r="I824" s="30"/>
      <c r="J824" s="30"/>
      <c r="K824" s="30"/>
      <c r="L824" s="30"/>
      <c r="M824" s="44" t="str">
        <f t="shared" si="12"/>
        <v>MP</v>
      </c>
    </row>
    <row r="825" spans="1:13" ht="17.100000000000001" customHeight="1" thickTop="1" thickBot="1" x14ac:dyDescent="0.35">
      <c r="A825" s="186"/>
      <c r="B825" s="13" t="s">
        <v>462</v>
      </c>
      <c r="C825" s="7" t="s">
        <v>463</v>
      </c>
      <c r="D825" s="42" t="s">
        <v>33</v>
      </c>
      <c r="E825" s="30"/>
      <c r="F825" s="30"/>
      <c r="G825" s="30"/>
      <c r="H825" s="30"/>
      <c r="I825" s="30"/>
      <c r="J825" s="30"/>
      <c r="K825" s="30"/>
      <c r="L825" s="30"/>
      <c r="M825" s="44" t="str">
        <f t="shared" si="12"/>
        <v>MP</v>
      </c>
    </row>
    <row r="826" spans="1:13" ht="17.100000000000001" customHeight="1" thickTop="1" thickBot="1" x14ac:dyDescent="0.35">
      <c r="A826" s="186"/>
      <c r="B826" s="13" t="s">
        <v>462</v>
      </c>
      <c r="C826" s="7" t="s">
        <v>463</v>
      </c>
      <c r="D826" s="42" t="s">
        <v>35</v>
      </c>
      <c r="E826" s="30"/>
      <c r="F826" s="30"/>
      <c r="G826" s="30"/>
      <c r="H826" s="30"/>
      <c r="I826" s="30"/>
      <c r="J826" s="30"/>
      <c r="K826" s="30"/>
      <c r="L826" s="30"/>
      <c r="M826" s="44" t="str">
        <f t="shared" si="12"/>
        <v>MP</v>
      </c>
    </row>
    <row r="827" spans="1:13" ht="17.100000000000001" customHeight="1" thickTop="1" thickBot="1" x14ac:dyDescent="0.35">
      <c r="A827" s="186"/>
      <c r="B827" s="13" t="s">
        <v>462</v>
      </c>
      <c r="C827" s="7" t="s">
        <v>463</v>
      </c>
      <c r="D827" s="42" t="s">
        <v>64</v>
      </c>
      <c r="E827" s="30"/>
      <c r="F827" s="30"/>
      <c r="G827" s="30"/>
      <c r="H827" s="30"/>
      <c r="I827" s="30"/>
      <c r="J827" s="30"/>
      <c r="K827" s="30"/>
      <c r="L827" s="30"/>
      <c r="M827" s="44" t="str">
        <f t="shared" si="12"/>
        <v>MP</v>
      </c>
    </row>
    <row r="828" spans="1:13" ht="15.6" thickTop="1" thickBot="1" x14ac:dyDescent="0.35">
      <c r="A828" s="186"/>
      <c r="B828" s="13" t="s">
        <v>464</v>
      </c>
      <c r="C828" s="7" t="s">
        <v>465</v>
      </c>
      <c r="D828" s="42" t="s">
        <v>31</v>
      </c>
      <c r="E828" s="30"/>
      <c r="F828" s="30"/>
      <c r="G828" s="30"/>
      <c r="H828" s="30"/>
      <c r="I828" s="30"/>
      <c r="J828" s="30"/>
      <c r="K828" s="30"/>
      <c r="L828" s="30"/>
      <c r="M828" s="44" t="str">
        <f t="shared" si="12"/>
        <v>MP</v>
      </c>
    </row>
    <row r="829" spans="1:13" ht="15.6" thickTop="1" thickBot="1" x14ac:dyDescent="0.35">
      <c r="A829" s="186"/>
      <c r="B829" s="13" t="s">
        <v>464</v>
      </c>
      <c r="C829" s="7" t="s">
        <v>465</v>
      </c>
      <c r="D829" s="42" t="s">
        <v>32</v>
      </c>
      <c r="E829" s="30"/>
      <c r="F829" s="30"/>
      <c r="G829" s="30"/>
      <c r="H829" s="30"/>
      <c r="I829" s="30"/>
      <c r="J829" s="30"/>
      <c r="K829" s="30"/>
      <c r="L829" s="30"/>
      <c r="M829" s="44" t="str">
        <f t="shared" si="12"/>
        <v>MP</v>
      </c>
    </row>
    <row r="830" spans="1:13" ht="15.6" thickTop="1" thickBot="1" x14ac:dyDescent="0.35">
      <c r="A830" s="186"/>
      <c r="B830" s="13" t="s">
        <v>464</v>
      </c>
      <c r="C830" s="7" t="s">
        <v>465</v>
      </c>
      <c r="D830" s="42" t="s">
        <v>33</v>
      </c>
      <c r="E830" s="30"/>
      <c r="F830" s="30"/>
      <c r="G830" s="30"/>
      <c r="H830" s="30"/>
      <c r="I830" s="30"/>
      <c r="J830" s="30"/>
      <c r="K830" s="30"/>
      <c r="L830" s="30"/>
      <c r="M830" s="44" t="str">
        <f t="shared" si="12"/>
        <v>MP</v>
      </c>
    </row>
    <row r="831" spans="1:13" ht="15.6" thickTop="1" thickBot="1" x14ac:dyDescent="0.35">
      <c r="A831" s="186"/>
      <c r="B831" s="13" t="s">
        <v>464</v>
      </c>
      <c r="C831" s="7" t="s">
        <v>465</v>
      </c>
      <c r="D831" s="42" t="s">
        <v>35</v>
      </c>
      <c r="E831" s="30"/>
      <c r="F831" s="30"/>
      <c r="G831" s="30"/>
      <c r="H831" s="30"/>
      <c r="I831" s="30"/>
      <c r="J831" s="30"/>
      <c r="K831" s="30"/>
      <c r="L831" s="30"/>
      <c r="M831" s="44" t="str">
        <f t="shared" si="12"/>
        <v>MP</v>
      </c>
    </row>
    <row r="832" spans="1:13" ht="15.6" thickTop="1" thickBot="1" x14ac:dyDescent="0.35">
      <c r="A832" s="186"/>
      <c r="B832" s="13" t="s">
        <v>464</v>
      </c>
      <c r="C832" s="7" t="s">
        <v>465</v>
      </c>
      <c r="D832" s="42" t="s">
        <v>64</v>
      </c>
      <c r="E832" s="30"/>
      <c r="F832" s="30"/>
      <c r="G832" s="30"/>
      <c r="H832" s="30"/>
      <c r="I832" s="30"/>
      <c r="J832" s="30"/>
      <c r="K832" s="30"/>
      <c r="L832" s="30"/>
      <c r="M832" s="44" t="str">
        <f t="shared" si="12"/>
        <v>MP</v>
      </c>
    </row>
    <row r="833" spans="1:13" ht="15.6" thickTop="1" thickBot="1" x14ac:dyDescent="0.35">
      <c r="A833" s="186"/>
      <c r="B833" s="13" t="s">
        <v>466</v>
      </c>
      <c r="C833" s="7" t="s">
        <v>467</v>
      </c>
      <c r="D833" s="42" t="s">
        <v>33</v>
      </c>
      <c r="E833" s="30"/>
      <c r="F833" s="30"/>
      <c r="G833" s="30"/>
      <c r="H833" s="30"/>
      <c r="I833" s="30"/>
      <c r="J833" s="30"/>
      <c r="K833" s="30"/>
      <c r="L833" s="30"/>
      <c r="M833" s="44" t="str">
        <f t="shared" si="12"/>
        <v>MP</v>
      </c>
    </row>
    <row r="834" spans="1:13" ht="15.6" thickTop="1" thickBot="1" x14ac:dyDescent="0.35">
      <c r="A834" s="186"/>
      <c r="B834" s="13" t="s">
        <v>466</v>
      </c>
      <c r="C834" s="7" t="s">
        <v>467</v>
      </c>
      <c r="D834" s="42" t="s">
        <v>35</v>
      </c>
      <c r="E834" s="30"/>
      <c r="F834" s="30"/>
      <c r="G834" s="30"/>
      <c r="H834" s="30"/>
      <c r="I834" s="30"/>
      <c r="J834" s="30"/>
      <c r="K834" s="30"/>
      <c r="L834" s="30"/>
      <c r="M834" s="44" t="str">
        <f t="shared" si="12"/>
        <v>MP</v>
      </c>
    </row>
    <row r="835" spans="1:13" ht="15.6" thickTop="1" thickBot="1" x14ac:dyDescent="0.35">
      <c r="A835" s="186"/>
      <c r="B835" s="13" t="s">
        <v>466</v>
      </c>
      <c r="C835" s="7" t="s">
        <v>467</v>
      </c>
      <c r="D835" s="42" t="s">
        <v>64</v>
      </c>
      <c r="E835" s="30"/>
      <c r="F835" s="30"/>
      <c r="G835" s="30"/>
      <c r="H835" s="30"/>
      <c r="I835" s="30"/>
      <c r="J835" s="30"/>
      <c r="K835" s="30"/>
      <c r="L835" s="30"/>
      <c r="M835" s="44" t="str">
        <f t="shared" si="12"/>
        <v>MP</v>
      </c>
    </row>
    <row r="836" spans="1:13" ht="15.6" thickTop="1" thickBot="1" x14ac:dyDescent="0.35">
      <c r="A836" s="186"/>
      <c r="B836" s="13" t="s">
        <v>468</v>
      </c>
      <c r="C836" s="7" t="s">
        <v>469</v>
      </c>
      <c r="D836" s="42" t="s">
        <v>33</v>
      </c>
      <c r="E836" s="30"/>
      <c r="F836" s="30"/>
      <c r="G836" s="30"/>
      <c r="H836" s="30"/>
      <c r="I836" s="30"/>
      <c r="J836" s="30"/>
      <c r="K836" s="30"/>
      <c r="L836" s="30"/>
      <c r="M836" s="44" t="str">
        <f t="shared" si="12"/>
        <v>MP</v>
      </c>
    </row>
    <row r="837" spans="1:13" ht="15.6" thickTop="1" thickBot="1" x14ac:dyDescent="0.35">
      <c r="A837" s="186"/>
      <c r="B837" s="17" t="s">
        <v>468</v>
      </c>
      <c r="C837" s="19" t="s">
        <v>469</v>
      </c>
      <c r="D837" s="42" t="s">
        <v>35</v>
      </c>
      <c r="E837" s="31"/>
      <c r="F837" s="31"/>
      <c r="G837" s="31"/>
      <c r="H837" s="31"/>
      <c r="I837" s="31"/>
      <c r="J837" s="31"/>
      <c r="K837" s="31"/>
      <c r="L837" s="31"/>
      <c r="M837" s="44" t="str">
        <f t="shared" si="12"/>
        <v>MP</v>
      </c>
    </row>
    <row r="838" spans="1:13" ht="15.6" thickTop="1" thickBot="1" x14ac:dyDescent="0.35">
      <c r="A838" s="186"/>
      <c r="B838" s="17" t="s">
        <v>468</v>
      </c>
      <c r="C838" s="19" t="s">
        <v>469</v>
      </c>
      <c r="D838" s="42" t="s">
        <v>64</v>
      </c>
      <c r="E838" s="31"/>
      <c r="F838" s="31"/>
      <c r="G838" s="31"/>
      <c r="H838" s="31"/>
      <c r="I838" s="31"/>
      <c r="J838" s="31"/>
      <c r="K838" s="31"/>
      <c r="L838" s="31"/>
      <c r="M838" s="44" t="str">
        <f t="shared" si="12"/>
        <v>MP</v>
      </c>
    </row>
    <row r="839" spans="1:13" ht="15.6" thickTop="1" thickBot="1" x14ac:dyDescent="0.35">
      <c r="A839" s="186"/>
      <c r="B839" s="17" t="s">
        <v>470</v>
      </c>
      <c r="C839" s="19" t="s">
        <v>471</v>
      </c>
      <c r="D839" s="42" t="s">
        <v>33</v>
      </c>
      <c r="E839" s="31"/>
      <c r="F839" s="31"/>
      <c r="G839" s="31"/>
      <c r="H839" s="31"/>
      <c r="I839" s="31"/>
      <c r="J839" s="31"/>
      <c r="K839" s="31"/>
      <c r="L839" s="31"/>
      <c r="M839" s="44" t="str">
        <f t="shared" si="12"/>
        <v>MP</v>
      </c>
    </row>
    <row r="840" spans="1:13" ht="15.6" thickTop="1" thickBot="1" x14ac:dyDescent="0.35">
      <c r="A840" s="186"/>
      <c r="B840" s="17" t="s">
        <v>470</v>
      </c>
      <c r="C840" s="19" t="s">
        <v>471</v>
      </c>
      <c r="D840" s="42" t="s">
        <v>35</v>
      </c>
      <c r="E840" s="31"/>
      <c r="F840" s="31"/>
      <c r="G840" s="31"/>
      <c r="H840" s="31"/>
      <c r="I840" s="31"/>
      <c r="J840" s="31"/>
      <c r="K840" s="31"/>
      <c r="L840" s="31"/>
      <c r="M840" s="44" t="str">
        <f t="shared" si="12"/>
        <v>MP</v>
      </c>
    </row>
    <row r="841" spans="1:13" ht="15.6" thickTop="1" thickBot="1" x14ac:dyDescent="0.35">
      <c r="A841" s="186"/>
      <c r="B841" s="61" t="s">
        <v>470</v>
      </c>
      <c r="C841" s="23" t="s">
        <v>471</v>
      </c>
      <c r="D841" s="46" t="s">
        <v>64</v>
      </c>
      <c r="E841" s="32"/>
      <c r="F841" s="32"/>
      <c r="G841" s="32"/>
      <c r="H841" s="32"/>
      <c r="I841" s="32"/>
      <c r="J841" s="32"/>
      <c r="K841" s="32"/>
      <c r="L841" s="32"/>
      <c r="M841" s="44" t="str">
        <f t="shared" si="12"/>
        <v>MP</v>
      </c>
    </row>
    <row r="842" spans="1:13" ht="28.8" thickTop="1" thickBot="1" x14ac:dyDescent="0.35">
      <c r="A842" s="186" t="s">
        <v>472</v>
      </c>
      <c r="B842" s="13" t="s">
        <v>473</v>
      </c>
      <c r="C842" s="7" t="s">
        <v>474</v>
      </c>
      <c r="D842" s="47" t="s">
        <v>31</v>
      </c>
      <c r="E842" s="30"/>
      <c r="F842" s="30"/>
      <c r="G842" s="30"/>
      <c r="H842" s="30"/>
      <c r="I842" s="43"/>
      <c r="J842" s="43"/>
      <c r="K842" s="30"/>
      <c r="L842" s="30"/>
      <c r="M842" s="44" t="str">
        <f t="shared" si="12"/>
        <v>PE</v>
      </c>
    </row>
    <row r="843" spans="1:13" s="63" customFormat="1" ht="28.8" thickTop="1" thickBot="1" x14ac:dyDescent="0.35">
      <c r="A843" s="186"/>
      <c r="B843" s="13" t="s">
        <v>473</v>
      </c>
      <c r="C843" s="7" t="s">
        <v>474</v>
      </c>
      <c r="D843" s="42" t="s">
        <v>32</v>
      </c>
      <c r="E843" s="35"/>
      <c r="F843" s="35"/>
      <c r="G843" s="35"/>
      <c r="H843" s="35"/>
      <c r="I843" s="62"/>
      <c r="J843" s="62"/>
      <c r="K843" s="35"/>
      <c r="L843" s="35"/>
      <c r="M843" s="44" t="str">
        <f t="shared" si="12"/>
        <v>PE</v>
      </c>
    </row>
    <row r="844" spans="1:13" s="63" customFormat="1" ht="28.8" thickTop="1" thickBot="1" x14ac:dyDescent="0.35">
      <c r="A844" s="186"/>
      <c r="B844" s="13" t="s">
        <v>473</v>
      </c>
      <c r="C844" s="7" t="s">
        <v>474</v>
      </c>
      <c r="D844" s="42" t="s">
        <v>33</v>
      </c>
      <c r="E844" s="35"/>
      <c r="F844" s="35"/>
      <c r="G844" s="35"/>
      <c r="H844" s="35"/>
      <c r="I844" s="62"/>
      <c r="J844" s="62"/>
      <c r="K844" s="35"/>
      <c r="L844" s="35"/>
      <c r="M844" s="44" t="str">
        <f t="shared" si="12"/>
        <v>PE</v>
      </c>
    </row>
    <row r="845" spans="1:13" ht="28.8" thickTop="1" thickBot="1" x14ac:dyDescent="0.35">
      <c r="A845" s="186"/>
      <c r="B845" s="13" t="s">
        <v>473</v>
      </c>
      <c r="C845" s="7" t="s">
        <v>474</v>
      </c>
      <c r="D845" s="42" t="s">
        <v>35</v>
      </c>
      <c r="E845" s="30"/>
      <c r="F845" s="30"/>
      <c r="G845" s="30"/>
      <c r="H845" s="30"/>
      <c r="I845" s="43"/>
      <c r="J845" s="43"/>
      <c r="K845" s="30"/>
      <c r="L845" s="30"/>
      <c r="M845" s="44" t="str">
        <f t="shared" ref="M845:M908" si="13">LEFT(B845,2)</f>
        <v>PE</v>
      </c>
    </row>
    <row r="846" spans="1:13" ht="28.8" thickTop="1" thickBot="1" x14ac:dyDescent="0.35">
      <c r="A846" s="186"/>
      <c r="B846" s="13" t="s">
        <v>473</v>
      </c>
      <c r="C846" s="7" t="s">
        <v>474</v>
      </c>
      <c r="D846" s="42" t="s">
        <v>64</v>
      </c>
      <c r="E846" s="30"/>
      <c r="F846" s="30"/>
      <c r="G846" s="30"/>
      <c r="H846" s="30"/>
      <c r="I846" s="43"/>
      <c r="J846" s="43"/>
      <c r="K846" s="30"/>
      <c r="L846" s="30"/>
      <c r="M846" s="44" t="str">
        <f t="shared" si="13"/>
        <v>PE</v>
      </c>
    </row>
    <row r="847" spans="1:13" ht="15.6" thickTop="1" thickBot="1" x14ac:dyDescent="0.35">
      <c r="A847" s="186"/>
      <c r="B847" s="13" t="s">
        <v>475</v>
      </c>
      <c r="C847" s="7" t="s">
        <v>476</v>
      </c>
      <c r="D847" s="42" t="s">
        <v>31</v>
      </c>
      <c r="E847" s="30"/>
      <c r="F847" s="30"/>
      <c r="G847" s="30"/>
      <c r="H847" s="30"/>
      <c r="I847" s="30"/>
      <c r="J847" s="30"/>
      <c r="K847" s="30"/>
      <c r="L847" s="30"/>
      <c r="M847" s="44" t="str">
        <f t="shared" si="13"/>
        <v>PE</v>
      </c>
    </row>
    <row r="848" spans="1:13" ht="15.6" thickTop="1" thickBot="1" x14ac:dyDescent="0.35">
      <c r="A848" s="186"/>
      <c r="B848" s="13" t="s">
        <v>475</v>
      </c>
      <c r="C848" s="7" t="s">
        <v>476</v>
      </c>
      <c r="D848" s="42" t="s">
        <v>35</v>
      </c>
      <c r="E848" s="30"/>
      <c r="F848" s="30"/>
      <c r="G848" s="30"/>
      <c r="H848" s="30"/>
      <c r="I848" s="30"/>
      <c r="J848" s="30"/>
      <c r="K848" s="30"/>
      <c r="L848" s="30"/>
      <c r="M848" s="44" t="str">
        <f t="shared" si="13"/>
        <v>PE</v>
      </c>
    </row>
    <row r="849" spans="1:13" ht="15.6" thickTop="1" thickBot="1" x14ac:dyDescent="0.35">
      <c r="A849" s="186"/>
      <c r="B849" s="13" t="s">
        <v>475</v>
      </c>
      <c r="C849" s="7" t="s">
        <v>476</v>
      </c>
      <c r="D849" s="42" t="s">
        <v>64</v>
      </c>
      <c r="E849" s="30"/>
      <c r="F849" s="30"/>
      <c r="G849" s="30"/>
      <c r="H849" s="30"/>
      <c r="I849" s="30"/>
      <c r="J849" s="30"/>
      <c r="K849" s="30"/>
      <c r="L849" s="30"/>
      <c r="M849" s="44" t="str">
        <f t="shared" si="13"/>
        <v>PE</v>
      </c>
    </row>
    <row r="850" spans="1:13" ht="15.6" thickTop="1" thickBot="1" x14ac:dyDescent="0.35">
      <c r="A850" s="186"/>
      <c r="B850" s="13" t="s">
        <v>477</v>
      </c>
      <c r="C850" s="7" t="s">
        <v>478</v>
      </c>
      <c r="D850" s="42" t="s">
        <v>31</v>
      </c>
      <c r="E850" s="30"/>
      <c r="F850" s="30"/>
      <c r="G850" s="30"/>
      <c r="H850" s="30"/>
      <c r="I850" s="30"/>
      <c r="J850" s="30"/>
      <c r="K850" s="30"/>
      <c r="L850" s="30"/>
      <c r="M850" s="44" t="str">
        <f t="shared" si="13"/>
        <v>PE</v>
      </c>
    </row>
    <row r="851" spans="1:13" ht="15.6" thickTop="1" thickBot="1" x14ac:dyDescent="0.35">
      <c r="A851" s="186"/>
      <c r="B851" s="13" t="s">
        <v>477</v>
      </c>
      <c r="C851" s="7" t="s">
        <v>478</v>
      </c>
      <c r="D851" s="42" t="s">
        <v>35</v>
      </c>
      <c r="E851" s="30"/>
      <c r="F851" s="30"/>
      <c r="G851" s="30"/>
      <c r="H851" s="30"/>
      <c r="I851" s="30"/>
      <c r="J851" s="30"/>
      <c r="K851" s="30"/>
      <c r="L851" s="30"/>
      <c r="M851" s="44" t="str">
        <f t="shared" si="13"/>
        <v>PE</v>
      </c>
    </row>
    <row r="852" spans="1:13" ht="15.6" thickTop="1" thickBot="1" x14ac:dyDescent="0.35">
      <c r="A852" s="186"/>
      <c r="B852" s="13" t="s">
        <v>477</v>
      </c>
      <c r="C852" s="7" t="s">
        <v>478</v>
      </c>
      <c r="D852" s="42" t="s">
        <v>64</v>
      </c>
      <c r="E852" s="30"/>
      <c r="F852" s="30"/>
      <c r="G852" s="30"/>
      <c r="H852" s="30"/>
      <c r="I852" s="30"/>
      <c r="J852" s="30"/>
      <c r="K852" s="30"/>
      <c r="L852" s="30"/>
      <c r="M852" s="44" t="str">
        <f t="shared" si="13"/>
        <v>PE</v>
      </c>
    </row>
    <row r="853" spans="1:13" ht="15.6" thickTop="1" thickBot="1" x14ac:dyDescent="0.35">
      <c r="A853" s="186"/>
      <c r="B853" s="13" t="s">
        <v>479</v>
      </c>
      <c r="C853" s="7" t="s">
        <v>480</v>
      </c>
      <c r="D853" s="42" t="s">
        <v>31</v>
      </c>
      <c r="E853" s="30"/>
      <c r="F853" s="30"/>
      <c r="G853" s="30"/>
      <c r="H853" s="30"/>
      <c r="I853" s="30"/>
      <c r="J853" s="30"/>
      <c r="K853" s="30"/>
      <c r="L853" s="30"/>
      <c r="M853" s="44" t="str">
        <f t="shared" si="13"/>
        <v>PE</v>
      </c>
    </row>
    <row r="854" spans="1:13" ht="15.6" thickTop="1" thickBot="1" x14ac:dyDescent="0.35">
      <c r="A854" s="186"/>
      <c r="B854" s="13" t="s">
        <v>479</v>
      </c>
      <c r="C854" s="7" t="s">
        <v>480</v>
      </c>
      <c r="D854" s="42" t="s">
        <v>32</v>
      </c>
      <c r="E854" s="30"/>
      <c r="F854" s="30"/>
      <c r="G854" s="30"/>
      <c r="H854" s="30"/>
      <c r="I854" s="30"/>
      <c r="J854" s="30"/>
      <c r="K854" s="30"/>
      <c r="L854" s="30"/>
      <c r="M854" s="44" t="str">
        <f t="shared" si="13"/>
        <v>PE</v>
      </c>
    </row>
    <row r="855" spans="1:13" ht="15.6" thickTop="1" thickBot="1" x14ac:dyDescent="0.35">
      <c r="A855" s="186"/>
      <c r="B855" s="13" t="s">
        <v>479</v>
      </c>
      <c r="C855" s="7" t="s">
        <v>480</v>
      </c>
      <c r="D855" s="42" t="s">
        <v>33</v>
      </c>
      <c r="E855" s="30"/>
      <c r="F855" s="30"/>
      <c r="G855" s="30"/>
      <c r="H855" s="30"/>
      <c r="I855" s="30"/>
      <c r="J855" s="30"/>
      <c r="K855" s="30"/>
      <c r="L855" s="30"/>
      <c r="M855" s="44" t="str">
        <f t="shared" si="13"/>
        <v>PE</v>
      </c>
    </row>
    <row r="856" spans="1:13" ht="15.6" thickTop="1" thickBot="1" x14ac:dyDescent="0.35">
      <c r="A856" s="186"/>
      <c r="B856" s="13" t="s">
        <v>479</v>
      </c>
      <c r="C856" s="7" t="s">
        <v>480</v>
      </c>
      <c r="D856" s="42" t="s">
        <v>35</v>
      </c>
      <c r="E856" s="30"/>
      <c r="F856" s="30"/>
      <c r="G856" s="30"/>
      <c r="H856" s="30"/>
      <c r="I856" s="30"/>
      <c r="J856" s="30"/>
      <c r="K856" s="30"/>
      <c r="L856" s="30"/>
      <c r="M856" s="44" t="str">
        <f t="shared" si="13"/>
        <v>PE</v>
      </c>
    </row>
    <row r="857" spans="1:13" ht="15.6" thickTop="1" thickBot="1" x14ac:dyDescent="0.35">
      <c r="A857" s="186"/>
      <c r="B857" s="13" t="s">
        <v>479</v>
      </c>
      <c r="C857" s="7" t="s">
        <v>480</v>
      </c>
      <c r="D857" s="42" t="s">
        <v>64</v>
      </c>
      <c r="E857" s="30"/>
      <c r="F857" s="30"/>
      <c r="G857" s="30"/>
      <c r="H857" s="30"/>
      <c r="I857" s="30"/>
      <c r="J857" s="30"/>
      <c r="K857" s="30"/>
      <c r="L857" s="30"/>
      <c r="M857" s="44" t="str">
        <f t="shared" si="13"/>
        <v>PE</v>
      </c>
    </row>
    <row r="858" spans="1:13" ht="15.6" thickTop="1" thickBot="1" x14ac:dyDescent="0.35">
      <c r="A858" s="186"/>
      <c r="B858" s="13" t="s">
        <v>481</v>
      </c>
      <c r="C858" s="7" t="s">
        <v>482</v>
      </c>
      <c r="D858" s="42" t="s">
        <v>31</v>
      </c>
      <c r="E858" s="30"/>
      <c r="F858" s="30"/>
      <c r="G858" s="30"/>
      <c r="H858" s="30"/>
      <c r="I858" s="30"/>
      <c r="J858" s="30"/>
      <c r="K858" s="30"/>
      <c r="L858" s="30"/>
      <c r="M858" s="44" t="str">
        <f t="shared" si="13"/>
        <v>PE</v>
      </c>
    </row>
    <row r="859" spans="1:13" ht="15.6" thickTop="1" thickBot="1" x14ac:dyDescent="0.35">
      <c r="A859" s="186"/>
      <c r="B859" s="13" t="s">
        <v>481</v>
      </c>
      <c r="C859" s="7" t="s">
        <v>482</v>
      </c>
      <c r="D859" s="42" t="s">
        <v>35</v>
      </c>
      <c r="E859" s="30"/>
      <c r="F859" s="30"/>
      <c r="G859" s="30"/>
      <c r="H859" s="30"/>
      <c r="I859" s="30"/>
      <c r="J859" s="30"/>
      <c r="K859" s="30"/>
      <c r="L859" s="30"/>
      <c r="M859" s="44" t="str">
        <f t="shared" si="13"/>
        <v>PE</v>
      </c>
    </row>
    <row r="860" spans="1:13" ht="15.6" thickTop="1" thickBot="1" x14ac:dyDescent="0.35">
      <c r="A860" s="186"/>
      <c r="B860" s="13" t="s">
        <v>481</v>
      </c>
      <c r="C860" s="7" t="s">
        <v>482</v>
      </c>
      <c r="D860" s="42" t="s">
        <v>64</v>
      </c>
      <c r="E860" s="30"/>
      <c r="F860" s="30"/>
      <c r="G860" s="30"/>
      <c r="H860" s="30"/>
      <c r="I860" s="30"/>
      <c r="J860" s="30"/>
      <c r="K860" s="30"/>
      <c r="L860" s="30"/>
      <c r="M860" s="44" t="str">
        <f t="shared" si="13"/>
        <v>PE</v>
      </c>
    </row>
    <row r="861" spans="1:13" ht="15.6" thickTop="1" thickBot="1" x14ac:dyDescent="0.35">
      <c r="A861" s="186"/>
      <c r="B861" s="13" t="s">
        <v>483</v>
      </c>
      <c r="C861" s="7" t="s">
        <v>484</v>
      </c>
      <c r="D861" s="42" t="s">
        <v>31</v>
      </c>
      <c r="E861" s="30"/>
      <c r="F861" s="30"/>
      <c r="G861" s="30"/>
      <c r="H861" s="30"/>
      <c r="I861" s="30"/>
      <c r="J861" s="30"/>
      <c r="K861" s="30"/>
      <c r="L861" s="30"/>
      <c r="M861" s="44" t="str">
        <f t="shared" si="13"/>
        <v>PE</v>
      </c>
    </row>
    <row r="862" spans="1:13" ht="15.6" thickTop="1" thickBot="1" x14ac:dyDescent="0.35">
      <c r="A862" s="186"/>
      <c r="B862" s="13" t="s">
        <v>483</v>
      </c>
      <c r="C862" s="7" t="s">
        <v>484</v>
      </c>
      <c r="D862" s="42" t="s">
        <v>35</v>
      </c>
      <c r="E862" s="30"/>
      <c r="F862" s="30"/>
      <c r="G862" s="30"/>
      <c r="H862" s="30"/>
      <c r="I862" s="30"/>
      <c r="J862" s="30"/>
      <c r="K862" s="30"/>
      <c r="L862" s="30"/>
      <c r="M862" s="44" t="str">
        <f t="shared" si="13"/>
        <v>PE</v>
      </c>
    </row>
    <row r="863" spans="1:13" ht="15.6" thickTop="1" thickBot="1" x14ac:dyDescent="0.35">
      <c r="A863" s="186"/>
      <c r="B863" s="13" t="s">
        <v>483</v>
      </c>
      <c r="C863" s="7" t="s">
        <v>484</v>
      </c>
      <c r="D863" s="42" t="s">
        <v>64</v>
      </c>
      <c r="E863" s="30"/>
      <c r="F863" s="30"/>
      <c r="G863" s="30"/>
      <c r="H863" s="30"/>
      <c r="I863" s="30"/>
      <c r="J863" s="30"/>
      <c r="K863" s="30"/>
      <c r="L863" s="30"/>
      <c r="M863" s="44" t="str">
        <f t="shared" si="13"/>
        <v>PE</v>
      </c>
    </row>
    <row r="864" spans="1:13" ht="15.6" thickTop="1" thickBot="1" x14ac:dyDescent="0.35">
      <c r="A864" s="186"/>
      <c r="B864" s="13" t="s">
        <v>485</v>
      </c>
      <c r="C864" s="7" t="s">
        <v>486</v>
      </c>
      <c r="D864" s="42" t="s">
        <v>31</v>
      </c>
      <c r="E864" s="30"/>
      <c r="F864" s="30"/>
      <c r="G864" s="30"/>
      <c r="H864" s="30"/>
      <c r="I864" s="30"/>
      <c r="J864" s="30"/>
      <c r="K864" s="30"/>
      <c r="L864" s="30"/>
      <c r="M864" s="44" t="str">
        <f t="shared" si="13"/>
        <v>PE</v>
      </c>
    </row>
    <row r="865" spans="1:13" ht="15.6" thickTop="1" thickBot="1" x14ac:dyDescent="0.35">
      <c r="A865" s="186"/>
      <c r="B865" s="13" t="s">
        <v>485</v>
      </c>
      <c r="C865" s="7" t="s">
        <v>486</v>
      </c>
      <c r="D865" s="42" t="s">
        <v>35</v>
      </c>
      <c r="E865" s="30"/>
      <c r="F865" s="30"/>
      <c r="G865" s="30"/>
      <c r="H865" s="30"/>
      <c r="I865" s="30"/>
      <c r="J865" s="30"/>
      <c r="K865" s="30"/>
      <c r="L865" s="30"/>
      <c r="M865" s="44" t="str">
        <f t="shared" si="13"/>
        <v>PE</v>
      </c>
    </row>
    <row r="866" spans="1:13" ht="15.6" thickTop="1" thickBot="1" x14ac:dyDescent="0.35">
      <c r="A866" s="186"/>
      <c r="B866" s="13" t="s">
        <v>485</v>
      </c>
      <c r="C866" s="7" t="s">
        <v>486</v>
      </c>
      <c r="D866" s="42" t="s">
        <v>64</v>
      </c>
      <c r="E866" s="30"/>
      <c r="F866" s="30"/>
      <c r="G866" s="30"/>
      <c r="H866" s="30"/>
      <c r="I866" s="30"/>
      <c r="J866" s="30"/>
      <c r="K866" s="30"/>
      <c r="L866" s="30"/>
      <c r="M866" s="44" t="str">
        <f t="shared" si="13"/>
        <v>PE</v>
      </c>
    </row>
    <row r="867" spans="1:13" ht="28.8" thickTop="1" thickBot="1" x14ac:dyDescent="0.35">
      <c r="A867" s="186"/>
      <c r="B867" s="13" t="s">
        <v>487</v>
      </c>
      <c r="C867" s="7" t="s">
        <v>488</v>
      </c>
      <c r="D867" s="42" t="s">
        <v>31</v>
      </c>
      <c r="E867" s="30"/>
      <c r="F867" s="30"/>
      <c r="G867" s="30"/>
      <c r="H867" s="30"/>
      <c r="I867" s="30"/>
      <c r="J867" s="30"/>
      <c r="K867" s="30"/>
      <c r="L867" s="30"/>
      <c r="M867" s="44" t="str">
        <f t="shared" si="13"/>
        <v>PE</v>
      </c>
    </row>
    <row r="868" spans="1:13" ht="28.8" thickTop="1" thickBot="1" x14ac:dyDescent="0.35">
      <c r="A868" s="186"/>
      <c r="B868" s="13" t="s">
        <v>487</v>
      </c>
      <c r="C868" s="7" t="s">
        <v>488</v>
      </c>
      <c r="D868" s="42" t="s">
        <v>35</v>
      </c>
      <c r="E868" s="30"/>
      <c r="F868" s="30"/>
      <c r="G868" s="30"/>
      <c r="H868" s="30"/>
      <c r="I868" s="30"/>
      <c r="J868" s="30"/>
      <c r="K868" s="30"/>
      <c r="L868" s="30"/>
      <c r="M868" s="44" t="str">
        <f t="shared" si="13"/>
        <v>PE</v>
      </c>
    </row>
    <row r="869" spans="1:13" ht="28.8" thickTop="1" thickBot="1" x14ac:dyDescent="0.35">
      <c r="A869" s="186"/>
      <c r="B869" s="13" t="s">
        <v>487</v>
      </c>
      <c r="C869" s="7" t="s">
        <v>488</v>
      </c>
      <c r="D869" s="42" t="s">
        <v>64</v>
      </c>
      <c r="E869" s="30"/>
      <c r="F869" s="30"/>
      <c r="G869" s="30"/>
      <c r="H869" s="30"/>
      <c r="I869" s="30"/>
      <c r="J869" s="30"/>
      <c r="K869" s="30"/>
      <c r="L869" s="30"/>
      <c r="M869" s="44" t="str">
        <f t="shared" si="13"/>
        <v>PE</v>
      </c>
    </row>
    <row r="870" spans="1:13" ht="15.6" thickTop="1" thickBot="1" x14ac:dyDescent="0.35">
      <c r="A870" s="186"/>
      <c r="B870" s="13" t="s">
        <v>489</v>
      </c>
      <c r="C870" s="7" t="s">
        <v>490</v>
      </c>
      <c r="D870" s="42" t="s">
        <v>31</v>
      </c>
      <c r="E870" s="30"/>
      <c r="F870" s="30"/>
      <c r="G870" s="30"/>
      <c r="H870" s="30"/>
      <c r="I870" s="30"/>
      <c r="J870" s="30"/>
      <c r="K870" s="30"/>
      <c r="L870" s="30"/>
      <c r="M870" s="44" t="str">
        <f t="shared" si="13"/>
        <v>PE</v>
      </c>
    </row>
    <row r="871" spans="1:13" ht="15.6" thickTop="1" thickBot="1" x14ac:dyDescent="0.35">
      <c r="A871" s="186"/>
      <c r="B871" s="13" t="s">
        <v>489</v>
      </c>
      <c r="C871" s="7" t="s">
        <v>490</v>
      </c>
      <c r="D871" s="42" t="s">
        <v>35</v>
      </c>
      <c r="E871" s="30"/>
      <c r="F871" s="30"/>
      <c r="G871" s="30"/>
      <c r="H871" s="30"/>
      <c r="I871" s="30"/>
      <c r="J871" s="30"/>
      <c r="K871" s="30"/>
      <c r="L871" s="30"/>
      <c r="M871" s="44" t="str">
        <f t="shared" si="13"/>
        <v>PE</v>
      </c>
    </row>
    <row r="872" spans="1:13" ht="15.6" thickTop="1" thickBot="1" x14ac:dyDescent="0.35">
      <c r="A872" s="186"/>
      <c r="B872" s="13" t="s">
        <v>489</v>
      </c>
      <c r="C872" s="7" t="s">
        <v>490</v>
      </c>
      <c r="D872" s="42" t="s">
        <v>64</v>
      </c>
      <c r="E872" s="30"/>
      <c r="F872" s="30"/>
      <c r="G872" s="30"/>
      <c r="H872" s="30"/>
      <c r="I872" s="30"/>
      <c r="J872" s="30"/>
      <c r="K872" s="30"/>
      <c r="L872" s="30"/>
      <c r="M872" s="44" t="str">
        <f t="shared" si="13"/>
        <v>PE</v>
      </c>
    </row>
    <row r="873" spans="1:13" ht="15.6" thickTop="1" thickBot="1" x14ac:dyDescent="0.35">
      <c r="A873" s="186"/>
      <c r="B873" s="13" t="s">
        <v>491</v>
      </c>
      <c r="C873" s="7" t="s">
        <v>492</v>
      </c>
      <c r="D873" s="42" t="s">
        <v>31</v>
      </c>
      <c r="E873" s="30"/>
      <c r="F873" s="30"/>
      <c r="G873" s="30"/>
      <c r="H873" s="30"/>
      <c r="I873" s="30"/>
      <c r="J873" s="30"/>
      <c r="K873" s="30"/>
      <c r="L873" s="30"/>
      <c r="M873" s="44" t="str">
        <f t="shared" si="13"/>
        <v>PE</v>
      </c>
    </row>
    <row r="874" spans="1:13" ht="15.6" thickTop="1" thickBot="1" x14ac:dyDescent="0.35">
      <c r="A874" s="186"/>
      <c r="B874" s="13" t="s">
        <v>491</v>
      </c>
      <c r="C874" s="7" t="s">
        <v>492</v>
      </c>
      <c r="D874" s="42" t="s">
        <v>35</v>
      </c>
      <c r="E874" s="30"/>
      <c r="F874" s="30"/>
      <c r="G874" s="30"/>
      <c r="H874" s="30"/>
      <c r="I874" s="30"/>
      <c r="J874" s="30"/>
      <c r="K874" s="30"/>
      <c r="L874" s="30"/>
      <c r="M874" s="44" t="str">
        <f t="shared" si="13"/>
        <v>PE</v>
      </c>
    </row>
    <row r="875" spans="1:13" ht="15.6" thickTop="1" thickBot="1" x14ac:dyDescent="0.35">
      <c r="A875" s="186"/>
      <c r="B875" s="13" t="s">
        <v>491</v>
      </c>
      <c r="C875" s="7" t="s">
        <v>492</v>
      </c>
      <c r="D875" s="42" t="s">
        <v>64</v>
      </c>
      <c r="E875" s="30"/>
      <c r="F875" s="30"/>
      <c r="G875" s="30"/>
      <c r="H875" s="30"/>
      <c r="I875" s="30"/>
      <c r="J875" s="30"/>
      <c r="K875" s="30"/>
      <c r="L875" s="30"/>
      <c r="M875" s="44" t="str">
        <f t="shared" si="13"/>
        <v>PE</v>
      </c>
    </row>
    <row r="876" spans="1:13" ht="15.6" thickTop="1" thickBot="1" x14ac:dyDescent="0.35">
      <c r="A876" s="186"/>
      <c r="B876" s="13" t="s">
        <v>493</v>
      </c>
      <c r="C876" s="7" t="s">
        <v>494</v>
      </c>
      <c r="D876" s="42" t="s">
        <v>31</v>
      </c>
      <c r="E876" s="30"/>
      <c r="F876" s="30"/>
      <c r="G876" s="30"/>
      <c r="H876" s="30"/>
      <c r="I876" s="30"/>
      <c r="J876" s="30"/>
      <c r="K876" s="30"/>
      <c r="L876" s="30"/>
      <c r="M876" s="44" t="str">
        <f t="shared" si="13"/>
        <v>PE</v>
      </c>
    </row>
    <row r="877" spans="1:13" ht="15.6" thickTop="1" thickBot="1" x14ac:dyDescent="0.35">
      <c r="A877" s="186"/>
      <c r="B877" s="13" t="s">
        <v>493</v>
      </c>
      <c r="C877" s="7" t="s">
        <v>494</v>
      </c>
      <c r="D877" s="42" t="s">
        <v>35</v>
      </c>
      <c r="E877" s="30"/>
      <c r="F877" s="30"/>
      <c r="G877" s="30"/>
      <c r="H877" s="30"/>
      <c r="I877" s="30"/>
      <c r="J877" s="30"/>
      <c r="K877" s="30"/>
      <c r="L877" s="30"/>
      <c r="M877" s="44" t="str">
        <f t="shared" si="13"/>
        <v>PE</v>
      </c>
    </row>
    <row r="878" spans="1:13" ht="15.6" thickTop="1" thickBot="1" x14ac:dyDescent="0.35">
      <c r="A878" s="186"/>
      <c r="B878" s="13" t="s">
        <v>493</v>
      </c>
      <c r="C878" s="7" t="s">
        <v>494</v>
      </c>
      <c r="D878" s="42" t="s">
        <v>64</v>
      </c>
      <c r="E878" s="30"/>
      <c r="F878" s="30"/>
      <c r="G878" s="30"/>
      <c r="H878" s="30"/>
      <c r="I878" s="30"/>
      <c r="J878" s="30"/>
      <c r="K878" s="30"/>
      <c r="L878" s="30"/>
      <c r="M878" s="44" t="str">
        <f t="shared" si="13"/>
        <v>PE</v>
      </c>
    </row>
    <row r="879" spans="1:13" ht="15.6" thickTop="1" thickBot="1" x14ac:dyDescent="0.35">
      <c r="A879" s="186"/>
      <c r="B879" s="13" t="s">
        <v>495</v>
      </c>
      <c r="C879" s="7" t="s">
        <v>496</v>
      </c>
      <c r="D879" s="42" t="s">
        <v>31</v>
      </c>
      <c r="E879" s="30"/>
      <c r="F879" s="30"/>
      <c r="G879" s="30"/>
      <c r="H879" s="30"/>
      <c r="I879" s="30"/>
      <c r="J879" s="30"/>
      <c r="K879" s="30"/>
      <c r="L879" s="30"/>
      <c r="M879" s="44" t="str">
        <f t="shared" si="13"/>
        <v>PE</v>
      </c>
    </row>
    <row r="880" spans="1:13" ht="15.6" thickTop="1" thickBot="1" x14ac:dyDescent="0.35">
      <c r="A880" s="186"/>
      <c r="B880" s="13" t="s">
        <v>495</v>
      </c>
      <c r="C880" s="7" t="s">
        <v>496</v>
      </c>
      <c r="D880" s="42" t="s">
        <v>35</v>
      </c>
      <c r="E880" s="30"/>
      <c r="F880" s="30"/>
      <c r="G880" s="30"/>
      <c r="H880" s="30"/>
      <c r="I880" s="30"/>
      <c r="J880" s="30"/>
      <c r="K880" s="30"/>
      <c r="L880" s="30"/>
      <c r="M880" s="44" t="str">
        <f t="shared" si="13"/>
        <v>PE</v>
      </c>
    </row>
    <row r="881" spans="1:13" ht="15.6" thickTop="1" thickBot="1" x14ac:dyDescent="0.35">
      <c r="A881" s="186"/>
      <c r="B881" s="13" t="s">
        <v>495</v>
      </c>
      <c r="C881" s="7" t="s">
        <v>496</v>
      </c>
      <c r="D881" s="42" t="s">
        <v>64</v>
      </c>
      <c r="E881" s="30"/>
      <c r="F881" s="30"/>
      <c r="G881" s="30"/>
      <c r="H881" s="30"/>
      <c r="I881" s="30"/>
      <c r="J881" s="30"/>
      <c r="K881" s="30"/>
      <c r="L881" s="30"/>
      <c r="M881" s="44" t="str">
        <f t="shared" si="13"/>
        <v>PE</v>
      </c>
    </row>
    <row r="882" spans="1:13" ht="15.6" thickTop="1" thickBot="1" x14ac:dyDescent="0.35">
      <c r="A882" s="186"/>
      <c r="B882" s="13" t="s">
        <v>497</v>
      </c>
      <c r="C882" s="7" t="s">
        <v>498</v>
      </c>
      <c r="D882" s="42" t="s">
        <v>31</v>
      </c>
      <c r="E882" s="30"/>
      <c r="F882" s="30"/>
      <c r="G882" s="30"/>
      <c r="H882" s="30"/>
      <c r="I882" s="30"/>
      <c r="J882" s="30"/>
      <c r="K882" s="30"/>
      <c r="L882" s="30"/>
      <c r="M882" s="44" t="str">
        <f t="shared" si="13"/>
        <v>PE</v>
      </c>
    </row>
    <row r="883" spans="1:13" ht="15.6" thickTop="1" thickBot="1" x14ac:dyDescent="0.35">
      <c r="A883" s="186"/>
      <c r="B883" s="13" t="s">
        <v>497</v>
      </c>
      <c r="C883" s="7" t="s">
        <v>498</v>
      </c>
      <c r="D883" s="42" t="s">
        <v>35</v>
      </c>
      <c r="E883" s="30"/>
      <c r="F883" s="30"/>
      <c r="G883" s="30"/>
      <c r="H883" s="30"/>
      <c r="I883" s="30"/>
      <c r="J883" s="30"/>
      <c r="K883" s="30"/>
      <c r="L883" s="30"/>
      <c r="M883" s="44" t="str">
        <f t="shared" si="13"/>
        <v>PE</v>
      </c>
    </row>
    <row r="884" spans="1:13" ht="15.6" thickTop="1" thickBot="1" x14ac:dyDescent="0.35">
      <c r="A884" s="186"/>
      <c r="B884" s="13" t="s">
        <v>497</v>
      </c>
      <c r="C884" s="7" t="s">
        <v>498</v>
      </c>
      <c r="D884" s="42" t="s">
        <v>64</v>
      </c>
      <c r="E884" s="30"/>
      <c r="F884" s="30"/>
      <c r="G884" s="30"/>
      <c r="H884" s="30"/>
      <c r="I884" s="30"/>
      <c r="J884" s="30"/>
      <c r="K884" s="30"/>
      <c r="L884" s="30"/>
      <c r="M884" s="44" t="str">
        <f t="shared" si="13"/>
        <v>PE</v>
      </c>
    </row>
    <row r="885" spans="1:13" ht="15.6" thickTop="1" thickBot="1" x14ac:dyDescent="0.35">
      <c r="A885" s="186"/>
      <c r="B885" s="13" t="s">
        <v>499</v>
      </c>
      <c r="C885" s="7" t="s">
        <v>500</v>
      </c>
      <c r="D885" s="42" t="s">
        <v>31</v>
      </c>
      <c r="E885" s="30"/>
      <c r="F885" s="30"/>
      <c r="G885" s="30"/>
      <c r="H885" s="30"/>
      <c r="I885" s="30"/>
      <c r="J885" s="30"/>
      <c r="K885" s="30"/>
      <c r="L885" s="30"/>
      <c r="M885" s="44" t="str">
        <f t="shared" si="13"/>
        <v>PE</v>
      </c>
    </row>
    <row r="886" spans="1:13" ht="15.6" thickTop="1" thickBot="1" x14ac:dyDescent="0.35">
      <c r="A886" s="186"/>
      <c r="B886" s="13" t="s">
        <v>499</v>
      </c>
      <c r="C886" s="7" t="s">
        <v>500</v>
      </c>
      <c r="D886" s="42" t="s">
        <v>35</v>
      </c>
      <c r="E886" s="30"/>
      <c r="F886" s="30"/>
      <c r="G886" s="30"/>
      <c r="H886" s="30"/>
      <c r="I886" s="30"/>
      <c r="J886" s="30"/>
      <c r="K886" s="30"/>
      <c r="L886" s="30"/>
      <c r="M886" s="44" t="str">
        <f t="shared" si="13"/>
        <v>PE</v>
      </c>
    </row>
    <row r="887" spans="1:13" ht="15.6" thickTop="1" thickBot="1" x14ac:dyDescent="0.35">
      <c r="A887" s="186"/>
      <c r="B887" s="13" t="s">
        <v>499</v>
      </c>
      <c r="C887" s="7" t="s">
        <v>500</v>
      </c>
      <c r="D887" s="42" t="s">
        <v>64</v>
      </c>
      <c r="E887" s="30"/>
      <c r="F887" s="30"/>
      <c r="G887" s="30"/>
      <c r="H887" s="30"/>
      <c r="I887" s="30"/>
      <c r="J887" s="30"/>
      <c r="K887" s="30"/>
      <c r="L887" s="30"/>
      <c r="M887" s="44" t="str">
        <f t="shared" si="13"/>
        <v>PE</v>
      </c>
    </row>
    <row r="888" spans="1:13" ht="15.6" thickTop="1" thickBot="1" x14ac:dyDescent="0.35">
      <c r="A888" s="186"/>
      <c r="B888" s="13" t="s">
        <v>501</v>
      </c>
      <c r="C888" s="7" t="s">
        <v>502</v>
      </c>
      <c r="D888" s="42" t="s">
        <v>31</v>
      </c>
      <c r="E888" s="30"/>
      <c r="F888" s="30"/>
      <c r="G888" s="30"/>
      <c r="H888" s="30"/>
      <c r="I888" s="30"/>
      <c r="J888" s="30"/>
      <c r="K888" s="30"/>
      <c r="L888" s="30"/>
      <c r="M888" s="44" t="str">
        <f t="shared" si="13"/>
        <v>PE</v>
      </c>
    </row>
    <row r="889" spans="1:13" ht="15.6" thickTop="1" thickBot="1" x14ac:dyDescent="0.35">
      <c r="A889" s="186"/>
      <c r="B889" s="13" t="s">
        <v>501</v>
      </c>
      <c r="C889" s="7" t="s">
        <v>502</v>
      </c>
      <c r="D889" s="42" t="s">
        <v>35</v>
      </c>
      <c r="E889" s="30"/>
      <c r="F889" s="30"/>
      <c r="G889" s="30"/>
      <c r="H889" s="30"/>
      <c r="I889" s="30"/>
      <c r="J889" s="30"/>
      <c r="K889" s="30"/>
      <c r="L889" s="30"/>
      <c r="M889" s="44" t="str">
        <f t="shared" si="13"/>
        <v>PE</v>
      </c>
    </row>
    <row r="890" spans="1:13" ht="15.6" thickTop="1" thickBot="1" x14ac:dyDescent="0.35">
      <c r="A890" s="186"/>
      <c r="B890" s="13" t="s">
        <v>501</v>
      </c>
      <c r="C890" s="7" t="s">
        <v>502</v>
      </c>
      <c r="D890" s="42" t="s">
        <v>64</v>
      </c>
      <c r="E890" s="30"/>
      <c r="F890" s="30"/>
      <c r="G890" s="30"/>
      <c r="H890" s="30"/>
      <c r="I890" s="30"/>
      <c r="J890" s="30"/>
      <c r="K890" s="30"/>
      <c r="L890" s="30"/>
      <c r="M890" s="44" t="str">
        <f t="shared" si="13"/>
        <v>PE</v>
      </c>
    </row>
    <row r="891" spans="1:13" ht="15.6" thickTop="1" thickBot="1" x14ac:dyDescent="0.35">
      <c r="A891" s="186"/>
      <c r="B891" s="13" t="s">
        <v>503</v>
      </c>
      <c r="C891" s="7" t="s">
        <v>504</v>
      </c>
      <c r="D891" s="42" t="s">
        <v>31</v>
      </c>
      <c r="E891" s="30"/>
      <c r="F891" s="30"/>
      <c r="G891" s="30"/>
      <c r="H891" s="30"/>
      <c r="I891" s="30"/>
      <c r="J891" s="30"/>
      <c r="K891" s="30"/>
      <c r="L891" s="30"/>
      <c r="M891" s="44" t="str">
        <f t="shared" si="13"/>
        <v>PE</v>
      </c>
    </row>
    <row r="892" spans="1:13" ht="15.6" thickTop="1" thickBot="1" x14ac:dyDescent="0.35">
      <c r="A892" s="186"/>
      <c r="B892" s="13" t="s">
        <v>503</v>
      </c>
      <c r="C892" s="7" t="s">
        <v>504</v>
      </c>
      <c r="D892" s="42" t="s">
        <v>35</v>
      </c>
      <c r="E892" s="30"/>
      <c r="F892" s="30"/>
      <c r="G892" s="30"/>
      <c r="H892" s="30"/>
      <c r="I892" s="30"/>
      <c r="J892" s="30"/>
      <c r="K892" s="30"/>
      <c r="L892" s="30"/>
      <c r="M892" s="44" t="str">
        <f t="shared" si="13"/>
        <v>PE</v>
      </c>
    </row>
    <row r="893" spans="1:13" ht="15.6" thickTop="1" thickBot="1" x14ac:dyDescent="0.35">
      <c r="A893" s="186"/>
      <c r="B893" s="13" t="s">
        <v>503</v>
      </c>
      <c r="C893" s="7" t="s">
        <v>504</v>
      </c>
      <c r="D893" s="42" t="s">
        <v>64</v>
      </c>
      <c r="E893" s="30"/>
      <c r="F893" s="30"/>
      <c r="G893" s="30"/>
      <c r="H893" s="30"/>
      <c r="I893" s="30"/>
      <c r="J893" s="30"/>
      <c r="K893" s="30"/>
      <c r="L893" s="30"/>
      <c r="M893" s="44" t="str">
        <f t="shared" si="13"/>
        <v>PE</v>
      </c>
    </row>
    <row r="894" spans="1:13" ht="15.6" thickTop="1" thickBot="1" x14ac:dyDescent="0.35">
      <c r="A894" s="186"/>
      <c r="B894" s="13" t="s">
        <v>505</v>
      </c>
      <c r="C894" s="7" t="s">
        <v>506</v>
      </c>
      <c r="D894" s="42" t="s">
        <v>31</v>
      </c>
      <c r="E894" s="30"/>
      <c r="F894" s="30"/>
      <c r="G894" s="30"/>
      <c r="H894" s="30"/>
      <c r="I894" s="30"/>
      <c r="J894" s="30"/>
      <c r="K894" s="30"/>
      <c r="L894" s="30"/>
      <c r="M894" s="44" t="str">
        <f t="shared" si="13"/>
        <v>PE</v>
      </c>
    </row>
    <row r="895" spans="1:13" ht="15.6" thickTop="1" thickBot="1" x14ac:dyDescent="0.35">
      <c r="A895" s="186"/>
      <c r="B895" s="13" t="s">
        <v>505</v>
      </c>
      <c r="C895" s="7" t="s">
        <v>506</v>
      </c>
      <c r="D895" s="42" t="s">
        <v>35</v>
      </c>
      <c r="E895" s="30"/>
      <c r="F895" s="30"/>
      <c r="G895" s="30"/>
      <c r="H895" s="30"/>
      <c r="I895" s="30"/>
      <c r="J895" s="30"/>
      <c r="K895" s="30"/>
      <c r="L895" s="30"/>
      <c r="M895" s="44" t="str">
        <f t="shared" si="13"/>
        <v>PE</v>
      </c>
    </row>
    <row r="896" spans="1:13" ht="15.6" thickTop="1" thickBot="1" x14ac:dyDescent="0.35">
      <c r="A896" s="186"/>
      <c r="B896" s="13" t="s">
        <v>505</v>
      </c>
      <c r="C896" s="7" t="s">
        <v>506</v>
      </c>
      <c r="D896" s="42" t="s">
        <v>64</v>
      </c>
      <c r="E896" s="30"/>
      <c r="F896" s="30"/>
      <c r="G896" s="30"/>
      <c r="H896" s="30"/>
      <c r="I896" s="30"/>
      <c r="J896" s="30"/>
      <c r="K896" s="30"/>
      <c r="L896" s="30"/>
      <c r="M896" s="44" t="str">
        <f t="shared" si="13"/>
        <v>PE</v>
      </c>
    </row>
    <row r="897" spans="1:13" ht="15.6" thickTop="1" thickBot="1" x14ac:dyDescent="0.35">
      <c r="A897" s="186"/>
      <c r="B897" s="13" t="s">
        <v>507</v>
      </c>
      <c r="C897" s="7" t="s">
        <v>508</v>
      </c>
      <c r="D897" s="42" t="s">
        <v>31</v>
      </c>
      <c r="E897" s="30"/>
      <c r="F897" s="30"/>
      <c r="G897" s="30"/>
      <c r="H897" s="30"/>
      <c r="I897" s="30"/>
      <c r="J897" s="30"/>
      <c r="K897" s="30"/>
      <c r="L897" s="30"/>
      <c r="M897" s="44" t="str">
        <f t="shared" si="13"/>
        <v>PE</v>
      </c>
    </row>
    <row r="898" spans="1:13" ht="15.6" thickTop="1" thickBot="1" x14ac:dyDescent="0.35">
      <c r="A898" s="186"/>
      <c r="B898" s="13" t="s">
        <v>507</v>
      </c>
      <c r="C898" s="7" t="s">
        <v>508</v>
      </c>
      <c r="D898" s="42" t="s">
        <v>35</v>
      </c>
      <c r="E898" s="30"/>
      <c r="F898" s="30"/>
      <c r="G898" s="30"/>
      <c r="H898" s="30"/>
      <c r="I898" s="30"/>
      <c r="J898" s="30"/>
      <c r="K898" s="30"/>
      <c r="L898" s="30"/>
      <c r="M898" s="44" t="str">
        <f t="shared" si="13"/>
        <v>PE</v>
      </c>
    </row>
    <row r="899" spans="1:13" ht="15.6" thickTop="1" thickBot="1" x14ac:dyDescent="0.35">
      <c r="A899" s="186"/>
      <c r="B899" s="13" t="s">
        <v>507</v>
      </c>
      <c r="C899" s="7" t="s">
        <v>508</v>
      </c>
      <c r="D899" s="42" t="s">
        <v>64</v>
      </c>
      <c r="E899" s="30"/>
      <c r="F899" s="30"/>
      <c r="G899" s="30"/>
      <c r="H899" s="30"/>
      <c r="I899" s="30"/>
      <c r="J899" s="30"/>
      <c r="K899" s="30"/>
      <c r="L899" s="30"/>
      <c r="M899" s="44" t="str">
        <f t="shared" si="13"/>
        <v>PE</v>
      </c>
    </row>
    <row r="900" spans="1:13" ht="15.6" thickTop="1" thickBot="1" x14ac:dyDescent="0.35">
      <c r="A900" s="186"/>
      <c r="B900" s="13" t="s">
        <v>509</v>
      </c>
      <c r="C900" s="7" t="s">
        <v>510</v>
      </c>
      <c r="D900" s="42" t="s">
        <v>31</v>
      </c>
      <c r="E900" s="30"/>
      <c r="F900" s="30"/>
      <c r="G900" s="30"/>
      <c r="H900" s="30"/>
      <c r="I900" s="30"/>
      <c r="J900" s="30"/>
      <c r="K900" s="30"/>
      <c r="L900" s="30"/>
      <c r="M900" s="44" t="str">
        <f t="shared" si="13"/>
        <v>PE</v>
      </c>
    </row>
    <row r="901" spans="1:13" ht="15.6" thickTop="1" thickBot="1" x14ac:dyDescent="0.35">
      <c r="A901" s="186"/>
      <c r="B901" s="17" t="s">
        <v>509</v>
      </c>
      <c r="C901" s="19" t="s">
        <v>510</v>
      </c>
      <c r="D901" s="42" t="s">
        <v>35</v>
      </c>
      <c r="E901" s="31"/>
      <c r="F901" s="31"/>
      <c r="G901" s="31"/>
      <c r="H901" s="31"/>
      <c r="I901" s="31"/>
      <c r="J901" s="31"/>
      <c r="K901" s="31"/>
      <c r="L901" s="31"/>
      <c r="M901" s="44" t="str">
        <f t="shared" si="13"/>
        <v>PE</v>
      </c>
    </row>
    <row r="902" spans="1:13" ht="15.6" thickTop="1" thickBot="1" x14ac:dyDescent="0.35">
      <c r="A902" s="186"/>
      <c r="B902" s="17" t="s">
        <v>509</v>
      </c>
      <c r="C902" s="19" t="s">
        <v>510</v>
      </c>
      <c r="D902" s="46" t="s">
        <v>64</v>
      </c>
      <c r="E902" s="32"/>
      <c r="F902" s="31"/>
      <c r="G902" s="32"/>
      <c r="H902" s="31"/>
      <c r="I902" s="32"/>
      <c r="J902" s="31"/>
      <c r="K902" s="31"/>
      <c r="L902" s="32"/>
      <c r="M902" s="44" t="str">
        <f t="shared" si="13"/>
        <v>PE</v>
      </c>
    </row>
    <row r="903" spans="1:13" ht="15.6" thickTop="1" thickBot="1" x14ac:dyDescent="0.35">
      <c r="A903" s="186" t="s">
        <v>511</v>
      </c>
      <c r="B903" s="16" t="s">
        <v>512</v>
      </c>
      <c r="C903" s="21" t="s">
        <v>513</v>
      </c>
      <c r="D903" s="47" t="s">
        <v>31</v>
      </c>
      <c r="E903" s="33"/>
      <c r="F903" s="34"/>
      <c r="G903" s="33"/>
      <c r="H903" s="34"/>
      <c r="I903" s="48"/>
      <c r="J903" s="50"/>
      <c r="K903" s="34"/>
      <c r="L903" s="33"/>
      <c r="M903" s="44" t="str">
        <f t="shared" si="13"/>
        <v>PL</v>
      </c>
    </row>
    <row r="904" spans="1:13" ht="15.6" thickTop="1" thickBot="1" x14ac:dyDescent="0.35">
      <c r="A904" s="186"/>
      <c r="B904" s="13" t="s">
        <v>512</v>
      </c>
      <c r="C904" s="7" t="s">
        <v>513</v>
      </c>
      <c r="D904" s="42" t="s">
        <v>32</v>
      </c>
      <c r="E904" s="30"/>
      <c r="F904" s="30"/>
      <c r="G904" s="30"/>
      <c r="H904" s="30"/>
      <c r="I904" s="43"/>
      <c r="J904" s="43"/>
      <c r="K904" s="30"/>
      <c r="L904" s="30"/>
      <c r="M904" s="44" t="str">
        <f t="shared" si="13"/>
        <v>PL</v>
      </c>
    </row>
    <row r="905" spans="1:13" ht="15.6" thickTop="1" thickBot="1" x14ac:dyDescent="0.35">
      <c r="A905" s="186"/>
      <c r="B905" s="13" t="s">
        <v>512</v>
      </c>
      <c r="C905" s="7" t="s">
        <v>513</v>
      </c>
      <c r="D905" s="42" t="s">
        <v>33</v>
      </c>
      <c r="E905" s="30"/>
      <c r="F905" s="30"/>
      <c r="G905" s="30"/>
      <c r="H905" s="30"/>
      <c r="I905" s="43"/>
      <c r="J905" s="43"/>
      <c r="K905" s="30"/>
      <c r="L905" s="30"/>
      <c r="M905" s="44" t="str">
        <f t="shared" si="13"/>
        <v>PL</v>
      </c>
    </row>
    <row r="906" spans="1:13" ht="15.6" thickTop="1" thickBot="1" x14ac:dyDescent="0.35">
      <c r="A906" s="186"/>
      <c r="B906" s="13" t="s">
        <v>512</v>
      </c>
      <c r="C906" s="7" t="s">
        <v>513</v>
      </c>
      <c r="D906" s="42" t="s">
        <v>35</v>
      </c>
      <c r="E906" s="30"/>
      <c r="F906" s="30"/>
      <c r="G906" s="30"/>
      <c r="H906" s="30"/>
      <c r="I906" s="43"/>
      <c r="J906" s="43"/>
      <c r="K906" s="30"/>
      <c r="L906" s="30"/>
      <c r="M906" s="44" t="str">
        <f t="shared" si="13"/>
        <v>PL</v>
      </c>
    </row>
    <row r="907" spans="1:13" ht="15.6" thickTop="1" thickBot="1" x14ac:dyDescent="0.35">
      <c r="A907" s="186"/>
      <c r="B907" s="13" t="s">
        <v>512</v>
      </c>
      <c r="C907" s="7" t="s">
        <v>513</v>
      </c>
      <c r="D907" s="42" t="s">
        <v>64</v>
      </c>
      <c r="E907" s="30"/>
      <c r="F907" s="30"/>
      <c r="G907" s="30"/>
      <c r="H907" s="30"/>
      <c r="I907" s="43"/>
      <c r="J907" s="43"/>
      <c r="K907" s="30"/>
      <c r="L907" s="30"/>
      <c r="M907" s="44" t="str">
        <f t="shared" si="13"/>
        <v>PL</v>
      </c>
    </row>
    <row r="908" spans="1:13" ht="15.6" thickTop="1" thickBot="1" x14ac:dyDescent="0.35">
      <c r="A908" s="186"/>
      <c r="B908" s="13" t="s">
        <v>514</v>
      </c>
      <c r="C908" s="7" t="s">
        <v>515</v>
      </c>
      <c r="D908" s="42" t="s">
        <v>31</v>
      </c>
      <c r="E908" s="30"/>
      <c r="F908" s="30"/>
      <c r="G908" s="30"/>
      <c r="H908" s="30"/>
      <c r="I908" s="30"/>
      <c r="J908" s="30"/>
      <c r="K908" s="30"/>
      <c r="L908" s="30"/>
      <c r="M908" s="44" t="str">
        <f t="shared" si="13"/>
        <v>PL</v>
      </c>
    </row>
    <row r="909" spans="1:13" ht="15.6" thickTop="1" thickBot="1" x14ac:dyDescent="0.35">
      <c r="A909" s="186"/>
      <c r="B909" s="13" t="s">
        <v>514</v>
      </c>
      <c r="C909" s="7" t="s">
        <v>515</v>
      </c>
      <c r="D909" s="42" t="s">
        <v>32</v>
      </c>
      <c r="E909" s="30"/>
      <c r="F909" s="30"/>
      <c r="G909" s="30"/>
      <c r="H909" s="30"/>
      <c r="I909" s="30"/>
      <c r="J909" s="30"/>
      <c r="K909" s="30"/>
      <c r="L909" s="30"/>
      <c r="M909" s="44" t="str">
        <f t="shared" ref="M909:M972" si="14">LEFT(B909,2)</f>
        <v>PL</v>
      </c>
    </row>
    <row r="910" spans="1:13" ht="15.6" thickTop="1" thickBot="1" x14ac:dyDescent="0.35">
      <c r="A910" s="186"/>
      <c r="B910" s="13" t="s">
        <v>514</v>
      </c>
      <c r="C910" s="7" t="s">
        <v>515</v>
      </c>
      <c r="D910" s="42" t="s">
        <v>33</v>
      </c>
      <c r="E910" s="30"/>
      <c r="F910" s="30"/>
      <c r="G910" s="30"/>
      <c r="H910" s="30"/>
      <c r="I910" s="30"/>
      <c r="J910" s="30"/>
      <c r="K910" s="30"/>
      <c r="L910" s="30"/>
      <c r="M910" s="44" t="str">
        <f t="shared" si="14"/>
        <v>PL</v>
      </c>
    </row>
    <row r="911" spans="1:13" ht="15.6" thickTop="1" thickBot="1" x14ac:dyDescent="0.35">
      <c r="A911" s="186"/>
      <c r="B911" s="13" t="s">
        <v>514</v>
      </c>
      <c r="C911" s="7" t="s">
        <v>515</v>
      </c>
      <c r="D911" s="42" t="s">
        <v>35</v>
      </c>
      <c r="E911" s="30"/>
      <c r="F911" s="30"/>
      <c r="G911" s="30"/>
      <c r="H911" s="30"/>
      <c r="I911" s="30"/>
      <c r="J911" s="30"/>
      <c r="K911" s="30"/>
      <c r="L911" s="30"/>
      <c r="M911" s="44" t="str">
        <f t="shared" si="14"/>
        <v>PL</v>
      </c>
    </row>
    <row r="912" spans="1:13" ht="15.6" thickTop="1" thickBot="1" x14ac:dyDescent="0.35">
      <c r="A912" s="186"/>
      <c r="B912" s="13" t="s">
        <v>514</v>
      </c>
      <c r="C912" s="7" t="s">
        <v>515</v>
      </c>
      <c r="D912" s="42" t="s">
        <v>64</v>
      </c>
      <c r="E912" s="30"/>
      <c r="F912" s="30"/>
      <c r="G912" s="30"/>
      <c r="H912" s="30"/>
      <c r="I912" s="30"/>
      <c r="J912" s="30"/>
      <c r="K912" s="30"/>
      <c r="L912" s="30"/>
      <c r="M912" s="44" t="str">
        <f t="shared" si="14"/>
        <v>PL</v>
      </c>
    </row>
    <row r="913" spans="1:13" ht="28.8" thickTop="1" thickBot="1" x14ac:dyDescent="0.35">
      <c r="A913" s="186"/>
      <c r="B913" s="13" t="s">
        <v>516</v>
      </c>
      <c r="C913" s="7" t="s">
        <v>517</v>
      </c>
      <c r="D913" s="42" t="s">
        <v>31</v>
      </c>
      <c r="E913" s="30"/>
      <c r="F913" s="30"/>
      <c r="G913" s="30"/>
      <c r="H913" s="30"/>
      <c r="I913" s="43"/>
      <c r="J913" s="43"/>
      <c r="K913" s="30"/>
      <c r="L913" s="30"/>
      <c r="M913" s="44" t="str">
        <f t="shared" si="14"/>
        <v>PL</v>
      </c>
    </row>
    <row r="914" spans="1:13" ht="28.8" thickTop="1" thickBot="1" x14ac:dyDescent="0.35">
      <c r="A914" s="186"/>
      <c r="B914" s="13" t="s">
        <v>516</v>
      </c>
      <c r="C914" s="7" t="s">
        <v>517</v>
      </c>
      <c r="D914" s="42" t="s">
        <v>32</v>
      </c>
      <c r="E914" s="30"/>
      <c r="F914" s="30"/>
      <c r="G914" s="30"/>
      <c r="H914" s="30"/>
      <c r="I914" s="43"/>
      <c r="J914" s="43"/>
      <c r="K914" s="30"/>
      <c r="L914" s="30"/>
      <c r="M914" s="44" t="str">
        <f t="shared" si="14"/>
        <v>PL</v>
      </c>
    </row>
    <row r="915" spans="1:13" ht="28.8" thickTop="1" thickBot="1" x14ac:dyDescent="0.35">
      <c r="A915" s="186"/>
      <c r="B915" s="13" t="s">
        <v>516</v>
      </c>
      <c r="C915" s="7" t="s">
        <v>517</v>
      </c>
      <c r="D915" s="42" t="s">
        <v>33</v>
      </c>
      <c r="E915" s="30"/>
      <c r="F915" s="30"/>
      <c r="G915" s="30"/>
      <c r="H915" s="30"/>
      <c r="I915" s="43"/>
      <c r="J915" s="43"/>
      <c r="K915" s="30"/>
      <c r="L915" s="30"/>
      <c r="M915" s="44" t="str">
        <f t="shared" si="14"/>
        <v>PL</v>
      </c>
    </row>
    <row r="916" spans="1:13" ht="28.8" thickTop="1" thickBot="1" x14ac:dyDescent="0.35">
      <c r="A916" s="186"/>
      <c r="B916" s="13" t="s">
        <v>516</v>
      </c>
      <c r="C916" s="7" t="s">
        <v>517</v>
      </c>
      <c r="D916" s="42" t="s">
        <v>35</v>
      </c>
      <c r="E916" s="30"/>
      <c r="F916" s="30"/>
      <c r="G916" s="30"/>
      <c r="H916" s="30"/>
      <c r="I916" s="43"/>
      <c r="J916" s="43"/>
      <c r="K916" s="30"/>
      <c r="L916" s="30"/>
      <c r="M916" s="44" t="str">
        <f t="shared" si="14"/>
        <v>PL</v>
      </c>
    </row>
    <row r="917" spans="1:13" ht="28.8" thickTop="1" thickBot="1" x14ac:dyDescent="0.35">
      <c r="A917" s="186"/>
      <c r="B917" s="13" t="s">
        <v>516</v>
      </c>
      <c r="C917" s="7" t="s">
        <v>517</v>
      </c>
      <c r="D917" s="42" t="s">
        <v>64</v>
      </c>
      <c r="E917" s="30"/>
      <c r="F917" s="30"/>
      <c r="G917" s="30"/>
      <c r="H917" s="30"/>
      <c r="I917" s="43"/>
      <c r="J917" s="43"/>
      <c r="K917" s="30"/>
      <c r="L917" s="30"/>
      <c r="M917" s="44" t="str">
        <f t="shared" si="14"/>
        <v>PL</v>
      </c>
    </row>
    <row r="918" spans="1:13" ht="15.6" thickTop="1" thickBot="1" x14ac:dyDescent="0.35">
      <c r="A918" s="186"/>
      <c r="B918" s="13" t="s">
        <v>518</v>
      </c>
      <c r="C918" s="7" t="s">
        <v>519</v>
      </c>
      <c r="D918" s="42" t="s">
        <v>31</v>
      </c>
      <c r="E918" s="30"/>
      <c r="F918" s="30"/>
      <c r="G918" s="30"/>
      <c r="H918" s="30"/>
      <c r="I918" s="30"/>
      <c r="J918" s="30"/>
      <c r="K918" s="30"/>
      <c r="L918" s="30"/>
      <c r="M918" s="44" t="str">
        <f t="shared" si="14"/>
        <v>PL</v>
      </c>
    </row>
    <row r="919" spans="1:13" ht="15.6" thickTop="1" thickBot="1" x14ac:dyDescent="0.35">
      <c r="A919" s="186"/>
      <c r="B919" s="13" t="s">
        <v>518</v>
      </c>
      <c r="C919" s="7" t="s">
        <v>519</v>
      </c>
      <c r="D919" s="42" t="s">
        <v>32</v>
      </c>
      <c r="E919" s="30"/>
      <c r="F919" s="30"/>
      <c r="G919" s="30"/>
      <c r="H919" s="30"/>
      <c r="I919" s="30"/>
      <c r="J919" s="30"/>
      <c r="K919" s="30"/>
      <c r="L919" s="30"/>
      <c r="M919" s="44" t="str">
        <f t="shared" si="14"/>
        <v>PL</v>
      </c>
    </row>
    <row r="920" spans="1:13" ht="15.6" thickTop="1" thickBot="1" x14ac:dyDescent="0.35">
      <c r="A920" s="186"/>
      <c r="B920" s="13" t="s">
        <v>518</v>
      </c>
      <c r="C920" s="7" t="s">
        <v>519</v>
      </c>
      <c r="D920" s="42" t="s">
        <v>33</v>
      </c>
      <c r="E920" s="30"/>
      <c r="F920" s="30"/>
      <c r="G920" s="30"/>
      <c r="H920" s="30"/>
      <c r="I920" s="30"/>
      <c r="J920" s="30"/>
      <c r="K920" s="30"/>
      <c r="L920" s="30"/>
      <c r="M920" s="44" t="str">
        <f t="shared" si="14"/>
        <v>PL</v>
      </c>
    </row>
    <row r="921" spans="1:13" ht="15.6" thickTop="1" thickBot="1" x14ac:dyDescent="0.35">
      <c r="A921" s="186"/>
      <c r="B921" s="13" t="s">
        <v>518</v>
      </c>
      <c r="C921" s="7" t="s">
        <v>519</v>
      </c>
      <c r="D921" s="42" t="s">
        <v>35</v>
      </c>
      <c r="E921" s="30"/>
      <c r="F921" s="30"/>
      <c r="G921" s="30"/>
      <c r="H921" s="30"/>
      <c r="I921" s="30"/>
      <c r="J921" s="30"/>
      <c r="K921" s="30"/>
      <c r="L921" s="30"/>
      <c r="M921" s="44" t="str">
        <f t="shared" si="14"/>
        <v>PL</v>
      </c>
    </row>
    <row r="922" spans="1:13" ht="15.6" thickTop="1" thickBot="1" x14ac:dyDescent="0.35">
      <c r="A922" s="186"/>
      <c r="B922" s="13" t="s">
        <v>518</v>
      </c>
      <c r="C922" s="7" t="s">
        <v>519</v>
      </c>
      <c r="D922" s="42" t="s">
        <v>64</v>
      </c>
      <c r="E922" s="30"/>
      <c r="F922" s="30"/>
      <c r="G922" s="30"/>
      <c r="H922" s="30"/>
      <c r="I922" s="30"/>
      <c r="J922" s="30"/>
      <c r="K922" s="30"/>
      <c r="L922" s="30"/>
      <c r="M922" s="44" t="str">
        <f t="shared" si="14"/>
        <v>PL</v>
      </c>
    </row>
    <row r="923" spans="1:13" ht="28.8" thickTop="1" thickBot="1" x14ac:dyDescent="0.35">
      <c r="A923" s="186"/>
      <c r="B923" s="13" t="s">
        <v>520</v>
      </c>
      <c r="C923" s="7" t="s">
        <v>521</v>
      </c>
      <c r="D923" s="42" t="s">
        <v>32</v>
      </c>
      <c r="E923" s="30"/>
      <c r="F923" s="30"/>
      <c r="G923" s="30"/>
      <c r="H923" s="30"/>
      <c r="I923" s="30"/>
      <c r="J923" s="30"/>
      <c r="K923" s="30"/>
      <c r="L923" s="30"/>
      <c r="M923" s="44" t="str">
        <f t="shared" si="14"/>
        <v>PL</v>
      </c>
    </row>
    <row r="924" spans="1:13" ht="28.8" thickTop="1" thickBot="1" x14ac:dyDescent="0.35">
      <c r="A924" s="186"/>
      <c r="B924" s="17" t="s">
        <v>520</v>
      </c>
      <c r="C924" s="19" t="s">
        <v>521</v>
      </c>
      <c r="D924" s="42" t="s">
        <v>35</v>
      </c>
      <c r="E924" s="31"/>
      <c r="F924" s="31"/>
      <c r="G924" s="31"/>
      <c r="H924" s="31"/>
      <c r="I924" s="31"/>
      <c r="J924" s="31"/>
      <c r="K924" s="31"/>
      <c r="L924" s="31"/>
      <c r="M924" s="44" t="str">
        <f t="shared" si="14"/>
        <v>PL</v>
      </c>
    </row>
    <row r="925" spans="1:13" ht="28.8" thickTop="1" thickBot="1" x14ac:dyDescent="0.35">
      <c r="A925" s="186"/>
      <c r="B925" s="17" t="s">
        <v>520</v>
      </c>
      <c r="C925" s="19" t="s">
        <v>521</v>
      </c>
      <c r="D925" s="42" t="s">
        <v>64</v>
      </c>
      <c r="E925" s="31"/>
      <c r="F925" s="31"/>
      <c r="G925" s="31"/>
      <c r="H925" s="31"/>
      <c r="I925" s="31"/>
      <c r="J925" s="31"/>
      <c r="K925" s="31"/>
      <c r="L925" s="31"/>
      <c r="M925" s="44" t="str">
        <f t="shared" si="14"/>
        <v>PL</v>
      </c>
    </row>
    <row r="926" spans="1:13" ht="15.6" thickTop="1" thickBot="1" x14ac:dyDescent="0.35">
      <c r="A926" s="186"/>
      <c r="B926" s="17" t="s">
        <v>522</v>
      </c>
      <c r="C926" s="19" t="s">
        <v>523</v>
      </c>
      <c r="D926" s="42" t="s">
        <v>32</v>
      </c>
      <c r="E926" s="31"/>
      <c r="F926" s="31"/>
      <c r="G926" s="31"/>
      <c r="H926" s="31"/>
      <c r="I926" s="31"/>
      <c r="J926" s="31"/>
      <c r="K926" s="31"/>
      <c r="L926" s="31"/>
      <c r="M926" s="44" t="str">
        <f t="shared" si="14"/>
        <v>PL</v>
      </c>
    </row>
    <row r="927" spans="1:13" ht="15.6" thickTop="1" thickBot="1" x14ac:dyDescent="0.35">
      <c r="A927" s="186"/>
      <c r="B927" s="17" t="s">
        <v>522</v>
      </c>
      <c r="C927" s="19" t="s">
        <v>523</v>
      </c>
      <c r="D927" s="42" t="s">
        <v>35</v>
      </c>
      <c r="E927" s="31"/>
      <c r="F927" s="31"/>
      <c r="G927" s="31"/>
      <c r="H927" s="31"/>
      <c r="I927" s="31"/>
      <c r="J927" s="31"/>
      <c r="K927" s="31"/>
      <c r="L927" s="31"/>
      <c r="M927" s="44" t="str">
        <f t="shared" si="14"/>
        <v>PL</v>
      </c>
    </row>
    <row r="928" spans="1:13" ht="15.6" thickTop="1" thickBot="1" x14ac:dyDescent="0.35">
      <c r="A928" s="186"/>
      <c r="B928" s="61" t="s">
        <v>522</v>
      </c>
      <c r="C928" s="23" t="s">
        <v>523</v>
      </c>
      <c r="D928" s="46" t="s">
        <v>64</v>
      </c>
      <c r="E928" s="32"/>
      <c r="F928" s="32"/>
      <c r="G928" s="32"/>
      <c r="H928" s="32"/>
      <c r="I928" s="32"/>
      <c r="J928" s="32"/>
      <c r="K928" s="32"/>
      <c r="L928" s="32"/>
      <c r="M928" s="44" t="str">
        <f t="shared" si="14"/>
        <v>PL</v>
      </c>
    </row>
    <row r="929" spans="1:13" ht="28.8" thickTop="1" thickBot="1" x14ac:dyDescent="0.35">
      <c r="A929" s="186" t="s">
        <v>524</v>
      </c>
      <c r="B929" s="13" t="s">
        <v>525</v>
      </c>
      <c r="C929" s="7" t="s">
        <v>526</v>
      </c>
      <c r="D929" s="47" t="s">
        <v>31</v>
      </c>
      <c r="E929" s="30"/>
      <c r="F929" s="30"/>
      <c r="G929" s="30"/>
      <c r="H929" s="30"/>
      <c r="I929" s="43"/>
      <c r="J929" s="43"/>
      <c r="K929" s="30"/>
      <c r="L929" s="30"/>
      <c r="M929" s="44" t="str">
        <f t="shared" si="14"/>
        <v>PS</v>
      </c>
    </row>
    <row r="930" spans="1:13" ht="28.8" thickTop="1" thickBot="1" x14ac:dyDescent="0.35">
      <c r="A930" s="186"/>
      <c r="B930" s="13" t="s">
        <v>525</v>
      </c>
      <c r="C930" s="7" t="s">
        <v>526</v>
      </c>
      <c r="D930" s="42" t="s">
        <v>32</v>
      </c>
      <c r="E930" s="30"/>
      <c r="F930" s="30"/>
      <c r="G930" s="30"/>
      <c r="H930" s="30"/>
      <c r="I930" s="43"/>
      <c r="J930" s="43"/>
      <c r="K930" s="30"/>
      <c r="L930" s="30"/>
      <c r="M930" s="44" t="str">
        <f t="shared" si="14"/>
        <v>PS</v>
      </c>
    </row>
    <row r="931" spans="1:13" ht="28.8" thickTop="1" thickBot="1" x14ac:dyDescent="0.35">
      <c r="A931" s="186"/>
      <c r="B931" s="13" t="s">
        <v>525</v>
      </c>
      <c r="C931" s="7" t="s">
        <v>526</v>
      </c>
      <c r="D931" s="42" t="s">
        <v>33</v>
      </c>
      <c r="E931" s="30"/>
      <c r="F931" s="30"/>
      <c r="G931" s="30"/>
      <c r="H931" s="30"/>
      <c r="I931" s="43"/>
      <c r="J931" s="43"/>
      <c r="K931" s="30"/>
      <c r="L931" s="30"/>
      <c r="M931" s="44" t="str">
        <f t="shared" si="14"/>
        <v>PS</v>
      </c>
    </row>
    <row r="932" spans="1:13" ht="28.8" thickTop="1" thickBot="1" x14ac:dyDescent="0.35">
      <c r="A932" s="186"/>
      <c r="B932" s="13" t="s">
        <v>525</v>
      </c>
      <c r="C932" s="7" t="s">
        <v>526</v>
      </c>
      <c r="D932" s="42" t="s">
        <v>35</v>
      </c>
      <c r="E932" s="30"/>
      <c r="F932" s="30"/>
      <c r="G932" s="30"/>
      <c r="H932" s="30"/>
      <c r="I932" s="43"/>
      <c r="J932" s="43"/>
      <c r="K932" s="30"/>
      <c r="L932" s="30"/>
      <c r="M932" s="44" t="str">
        <f t="shared" si="14"/>
        <v>PS</v>
      </c>
    </row>
    <row r="933" spans="1:13" ht="28.8" thickTop="1" thickBot="1" x14ac:dyDescent="0.35">
      <c r="A933" s="186"/>
      <c r="B933" s="13" t="s">
        <v>525</v>
      </c>
      <c r="C933" s="7" t="s">
        <v>526</v>
      </c>
      <c r="D933" s="42" t="s">
        <v>64</v>
      </c>
      <c r="E933" s="30"/>
      <c r="F933" s="30"/>
      <c r="G933" s="30"/>
      <c r="H933" s="30"/>
      <c r="I933" s="43"/>
      <c r="J933" s="43"/>
      <c r="K933" s="30"/>
      <c r="L933" s="30"/>
      <c r="M933" s="44" t="str">
        <f t="shared" si="14"/>
        <v>PS</v>
      </c>
    </row>
    <row r="934" spans="1:13" ht="15.6" thickTop="1" thickBot="1" x14ac:dyDescent="0.35">
      <c r="A934" s="186"/>
      <c r="B934" s="13" t="s">
        <v>527</v>
      </c>
      <c r="C934" s="7" t="s">
        <v>528</v>
      </c>
      <c r="D934" s="42" t="s">
        <v>31</v>
      </c>
      <c r="E934" s="30"/>
      <c r="F934" s="30"/>
      <c r="G934" s="30"/>
      <c r="H934" s="30"/>
      <c r="I934" s="30"/>
      <c r="J934" s="30"/>
      <c r="K934" s="30"/>
      <c r="L934" s="30"/>
      <c r="M934" s="44" t="str">
        <f t="shared" si="14"/>
        <v>PS</v>
      </c>
    </row>
    <row r="935" spans="1:13" ht="15.6" thickTop="1" thickBot="1" x14ac:dyDescent="0.35">
      <c r="A935" s="186"/>
      <c r="B935" s="13" t="s">
        <v>527</v>
      </c>
      <c r="C935" s="7" t="s">
        <v>528</v>
      </c>
      <c r="D935" s="42" t="s">
        <v>32</v>
      </c>
      <c r="E935" s="30"/>
      <c r="F935" s="30"/>
      <c r="G935" s="30"/>
      <c r="H935" s="30"/>
      <c r="I935" s="30"/>
      <c r="J935" s="30"/>
      <c r="K935" s="30"/>
      <c r="L935" s="30"/>
      <c r="M935" s="44" t="str">
        <f t="shared" si="14"/>
        <v>PS</v>
      </c>
    </row>
    <row r="936" spans="1:13" ht="15.6" thickTop="1" thickBot="1" x14ac:dyDescent="0.35">
      <c r="A936" s="186"/>
      <c r="B936" s="13" t="s">
        <v>527</v>
      </c>
      <c r="C936" s="7" t="s">
        <v>528</v>
      </c>
      <c r="D936" s="42" t="s">
        <v>33</v>
      </c>
      <c r="E936" s="30"/>
      <c r="F936" s="30"/>
      <c r="G936" s="30"/>
      <c r="H936" s="30"/>
      <c r="I936" s="30"/>
      <c r="J936" s="30"/>
      <c r="K936" s="30"/>
      <c r="L936" s="30"/>
      <c r="M936" s="44" t="str">
        <f t="shared" si="14"/>
        <v>PS</v>
      </c>
    </row>
    <row r="937" spans="1:13" ht="15.6" thickTop="1" thickBot="1" x14ac:dyDescent="0.35">
      <c r="A937" s="186"/>
      <c r="B937" s="13" t="s">
        <v>527</v>
      </c>
      <c r="C937" s="7" t="s">
        <v>528</v>
      </c>
      <c r="D937" s="42" t="s">
        <v>35</v>
      </c>
      <c r="E937" s="30"/>
      <c r="F937" s="30"/>
      <c r="G937" s="30"/>
      <c r="H937" s="30"/>
      <c r="I937" s="30"/>
      <c r="J937" s="30"/>
      <c r="K937" s="30"/>
      <c r="L937" s="30"/>
      <c r="M937" s="44" t="str">
        <f t="shared" si="14"/>
        <v>PS</v>
      </c>
    </row>
    <row r="938" spans="1:13" ht="15.6" thickTop="1" thickBot="1" x14ac:dyDescent="0.35">
      <c r="A938" s="186"/>
      <c r="B938" s="13" t="s">
        <v>527</v>
      </c>
      <c r="C938" s="7" t="s">
        <v>528</v>
      </c>
      <c r="D938" s="42" t="s">
        <v>64</v>
      </c>
      <c r="E938" s="30"/>
      <c r="F938" s="30"/>
      <c r="G938" s="30"/>
      <c r="H938" s="30"/>
      <c r="I938" s="30"/>
      <c r="J938" s="30"/>
      <c r="K938" s="30"/>
      <c r="L938" s="30"/>
      <c r="M938" s="44" t="str">
        <f t="shared" si="14"/>
        <v>PS</v>
      </c>
    </row>
    <row r="939" spans="1:13" ht="15.6" thickTop="1" thickBot="1" x14ac:dyDescent="0.35">
      <c r="A939" s="186"/>
      <c r="B939" s="13" t="s">
        <v>529</v>
      </c>
      <c r="C939" s="7" t="s">
        <v>530</v>
      </c>
      <c r="D939" s="42" t="s">
        <v>31</v>
      </c>
      <c r="E939" s="30"/>
      <c r="F939" s="30"/>
      <c r="G939" s="30"/>
      <c r="H939" s="30"/>
      <c r="I939" s="30"/>
      <c r="J939" s="30"/>
      <c r="K939" s="30"/>
      <c r="L939" s="30"/>
      <c r="M939" s="44" t="str">
        <f t="shared" si="14"/>
        <v>PS</v>
      </c>
    </row>
    <row r="940" spans="1:13" ht="15.6" thickTop="1" thickBot="1" x14ac:dyDescent="0.35">
      <c r="A940" s="186"/>
      <c r="B940" s="13" t="s">
        <v>529</v>
      </c>
      <c r="C940" s="7" t="s">
        <v>530</v>
      </c>
      <c r="D940" s="42" t="s">
        <v>35</v>
      </c>
      <c r="E940" s="30"/>
      <c r="F940" s="30"/>
      <c r="G940" s="30"/>
      <c r="H940" s="30"/>
      <c r="I940" s="30"/>
      <c r="J940" s="30"/>
      <c r="K940" s="30"/>
      <c r="L940" s="30"/>
      <c r="M940" s="44" t="str">
        <f t="shared" si="14"/>
        <v>PS</v>
      </c>
    </row>
    <row r="941" spans="1:13" ht="15.6" thickTop="1" thickBot="1" x14ac:dyDescent="0.35">
      <c r="A941" s="186"/>
      <c r="B941" s="13" t="s">
        <v>529</v>
      </c>
      <c r="C941" s="7" t="s">
        <v>530</v>
      </c>
      <c r="D941" s="42" t="s">
        <v>64</v>
      </c>
      <c r="E941" s="30"/>
      <c r="F941" s="30"/>
      <c r="G941" s="30"/>
      <c r="H941" s="30"/>
      <c r="I941" s="30"/>
      <c r="J941" s="30"/>
      <c r="K941" s="30"/>
      <c r="L941" s="30"/>
      <c r="M941" s="44" t="str">
        <f t="shared" si="14"/>
        <v>PS</v>
      </c>
    </row>
    <row r="942" spans="1:13" ht="15.6" thickTop="1" thickBot="1" x14ac:dyDescent="0.35">
      <c r="A942" s="186"/>
      <c r="B942" s="13" t="s">
        <v>531</v>
      </c>
      <c r="C942" s="7" t="s">
        <v>532</v>
      </c>
      <c r="D942" s="42" t="s">
        <v>31</v>
      </c>
      <c r="E942" s="30"/>
      <c r="F942" s="30"/>
      <c r="G942" s="30"/>
      <c r="H942" s="30"/>
      <c r="I942" s="30"/>
      <c r="J942" s="30"/>
      <c r="K942" s="30"/>
      <c r="L942" s="30"/>
      <c r="M942" s="44" t="str">
        <f t="shared" si="14"/>
        <v>PS</v>
      </c>
    </row>
    <row r="943" spans="1:13" ht="15.6" thickTop="1" thickBot="1" x14ac:dyDescent="0.35">
      <c r="A943" s="186"/>
      <c r="B943" s="13" t="s">
        <v>531</v>
      </c>
      <c r="C943" s="7" t="s">
        <v>532</v>
      </c>
      <c r="D943" s="42" t="s">
        <v>35</v>
      </c>
      <c r="E943" s="30"/>
      <c r="F943" s="30"/>
      <c r="G943" s="30"/>
      <c r="H943" s="30"/>
      <c r="I943" s="30"/>
      <c r="J943" s="30"/>
      <c r="K943" s="30"/>
      <c r="L943" s="30"/>
      <c r="M943" s="44" t="str">
        <f t="shared" si="14"/>
        <v>PS</v>
      </c>
    </row>
    <row r="944" spans="1:13" ht="15.6" thickTop="1" thickBot="1" x14ac:dyDescent="0.35">
      <c r="A944" s="186"/>
      <c r="B944" s="13" t="s">
        <v>531</v>
      </c>
      <c r="C944" s="7" t="s">
        <v>532</v>
      </c>
      <c r="D944" s="42" t="s">
        <v>64</v>
      </c>
      <c r="E944" s="30"/>
      <c r="F944" s="30"/>
      <c r="G944" s="30"/>
      <c r="H944" s="30"/>
      <c r="I944" s="30"/>
      <c r="J944" s="30"/>
      <c r="K944" s="30"/>
      <c r="L944" s="30"/>
      <c r="M944" s="44" t="str">
        <f t="shared" si="14"/>
        <v>PS</v>
      </c>
    </row>
    <row r="945" spans="1:13" ht="15.6" thickTop="1" thickBot="1" x14ac:dyDescent="0.35">
      <c r="A945" s="186"/>
      <c r="B945" s="13" t="s">
        <v>533</v>
      </c>
      <c r="C945" s="7" t="s">
        <v>534</v>
      </c>
      <c r="D945" s="42" t="s">
        <v>31</v>
      </c>
      <c r="E945" s="30"/>
      <c r="F945" s="30"/>
      <c r="G945" s="30"/>
      <c r="H945" s="30"/>
      <c r="I945" s="30"/>
      <c r="J945" s="30"/>
      <c r="K945" s="30"/>
      <c r="L945" s="30"/>
      <c r="M945" s="44" t="str">
        <f t="shared" si="14"/>
        <v>PS</v>
      </c>
    </row>
    <row r="946" spans="1:13" ht="15.6" thickTop="1" thickBot="1" x14ac:dyDescent="0.35">
      <c r="A946" s="186"/>
      <c r="B946" s="13" t="s">
        <v>533</v>
      </c>
      <c r="C946" s="7" t="s">
        <v>534</v>
      </c>
      <c r="D946" s="42" t="s">
        <v>35</v>
      </c>
      <c r="E946" s="30"/>
      <c r="F946" s="30"/>
      <c r="G946" s="30"/>
      <c r="H946" s="30"/>
      <c r="I946" s="30"/>
      <c r="J946" s="30"/>
      <c r="K946" s="30"/>
      <c r="L946" s="30"/>
      <c r="M946" s="44" t="str">
        <f t="shared" si="14"/>
        <v>PS</v>
      </c>
    </row>
    <row r="947" spans="1:13" ht="15.6" thickTop="1" thickBot="1" x14ac:dyDescent="0.35">
      <c r="A947" s="186"/>
      <c r="B947" s="13" t="s">
        <v>533</v>
      </c>
      <c r="C947" s="7" t="s">
        <v>534</v>
      </c>
      <c r="D947" s="42" t="s">
        <v>64</v>
      </c>
      <c r="E947" s="30"/>
      <c r="F947" s="30"/>
      <c r="G947" s="30"/>
      <c r="H947" s="30"/>
      <c r="I947" s="30"/>
      <c r="J947" s="30"/>
      <c r="K947" s="30"/>
      <c r="L947" s="30"/>
      <c r="M947" s="44" t="str">
        <f t="shared" si="14"/>
        <v>PS</v>
      </c>
    </row>
    <row r="948" spans="1:13" ht="15.6" thickTop="1" thickBot="1" x14ac:dyDescent="0.35">
      <c r="A948" s="186"/>
      <c r="B948" s="13" t="s">
        <v>535</v>
      </c>
      <c r="C948" s="7" t="s">
        <v>536</v>
      </c>
      <c r="D948" s="42" t="s">
        <v>31</v>
      </c>
      <c r="E948" s="30"/>
      <c r="F948" s="30"/>
      <c r="G948" s="30"/>
      <c r="H948" s="30"/>
      <c r="I948" s="30"/>
      <c r="J948" s="30"/>
      <c r="K948" s="30"/>
      <c r="L948" s="30"/>
      <c r="M948" s="44" t="str">
        <f t="shared" si="14"/>
        <v>PS</v>
      </c>
    </row>
    <row r="949" spans="1:13" ht="15.6" thickTop="1" thickBot="1" x14ac:dyDescent="0.35">
      <c r="A949" s="186"/>
      <c r="B949" s="13" t="s">
        <v>535</v>
      </c>
      <c r="C949" s="7" t="s">
        <v>536</v>
      </c>
      <c r="D949" s="42" t="s">
        <v>32</v>
      </c>
      <c r="E949" s="30"/>
      <c r="F949" s="30"/>
      <c r="G949" s="30"/>
      <c r="H949" s="30"/>
      <c r="I949" s="30"/>
      <c r="J949" s="30"/>
      <c r="K949" s="30"/>
      <c r="L949" s="30"/>
      <c r="M949" s="44" t="str">
        <f t="shared" si="14"/>
        <v>PS</v>
      </c>
    </row>
    <row r="950" spans="1:13" ht="15.6" thickTop="1" thickBot="1" x14ac:dyDescent="0.35">
      <c r="A950" s="186"/>
      <c r="B950" s="13" t="s">
        <v>535</v>
      </c>
      <c r="C950" s="7" t="s">
        <v>536</v>
      </c>
      <c r="D950" s="42" t="s">
        <v>33</v>
      </c>
      <c r="E950" s="30"/>
      <c r="F950" s="30"/>
      <c r="G950" s="30"/>
      <c r="H950" s="30"/>
      <c r="I950" s="30"/>
      <c r="J950" s="30"/>
      <c r="K950" s="30"/>
      <c r="L950" s="30"/>
      <c r="M950" s="44" t="str">
        <f t="shared" si="14"/>
        <v>PS</v>
      </c>
    </row>
    <row r="951" spans="1:13" ht="15.6" thickTop="1" thickBot="1" x14ac:dyDescent="0.35">
      <c r="A951" s="186"/>
      <c r="B951" s="13" t="s">
        <v>535</v>
      </c>
      <c r="C951" s="7" t="s">
        <v>536</v>
      </c>
      <c r="D951" s="42" t="s">
        <v>35</v>
      </c>
      <c r="E951" s="30"/>
      <c r="F951" s="30"/>
      <c r="G951" s="30"/>
      <c r="H951" s="30"/>
      <c r="I951" s="30"/>
      <c r="J951" s="30"/>
      <c r="K951" s="30"/>
      <c r="L951" s="30"/>
      <c r="M951" s="44" t="str">
        <f t="shared" si="14"/>
        <v>PS</v>
      </c>
    </row>
    <row r="952" spans="1:13" ht="15.6" thickTop="1" thickBot="1" x14ac:dyDescent="0.35">
      <c r="A952" s="186"/>
      <c r="B952" s="13" t="s">
        <v>535</v>
      </c>
      <c r="C952" s="7" t="s">
        <v>536</v>
      </c>
      <c r="D952" s="42" t="s">
        <v>64</v>
      </c>
      <c r="E952" s="30"/>
      <c r="F952" s="30"/>
      <c r="G952" s="30"/>
      <c r="H952" s="30"/>
      <c r="I952" s="30"/>
      <c r="J952" s="30"/>
      <c r="K952" s="30"/>
      <c r="L952" s="30"/>
      <c r="M952" s="44" t="str">
        <f t="shared" si="14"/>
        <v>PS</v>
      </c>
    </row>
    <row r="953" spans="1:13" ht="15.6" thickTop="1" thickBot="1" x14ac:dyDescent="0.35">
      <c r="A953" s="186"/>
      <c r="B953" s="13" t="s">
        <v>537</v>
      </c>
      <c r="C953" s="7" t="s">
        <v>538</v>
      </c>
      <c r="D953" s="42" t="s">
        <v>31</v>
      </c>
      <c r="E953" s="30"/>
      <c r="F953" s="30"/>
      <c r="G953" s="30"/>
      <c r="H953" s="30"/>
      <c r="I953" s="30"/>
      <c r="J953" s="30"/>
      <c r="K953" s="30"/>
      <c r="L953" s="30"/>
      <c r="M953" s="44" t="str">
        <f t="shared" si="14"/>
        <v>PS</v>
      </c>
    </row>
    <row r="954" spans="1:13" ht="15.6" thickTop="1" thickBot="1" x14ac:dyDescent="0.35">
      <c r="A954" s="186"/>
      <c r="B954" s="13" t="s">
        <v>537</v>
      </c>
      <c r="C954" s="7" t="s">
        <v>538</v>
      </c>
      <c r="D954" s="42" t="s">
        <v>35</v>
      </c>
      <c r="E954" s="30"/>
      <c r="F954" s="30"/>
      <c r="G954" s="30"/>
      <c r="H954" s="30"/>
      <c r="I954" s="30"/>
      <c r="J954" s="30"/>
      <c r="K954" s="30"/>
      <c r="L954" s="30"/>
      <c r="M954" s="44" t="str">
        <f t="shared" si="14"/>
        <v>PS</v>
      </c>
    </row>
    <row r="955" spans="1:13" ht="15.6" thickTop="1" thickBot="1" x14ac:dyDescent="0.35">
      <c r="A955" s="186"/>
      <c r="B955" s="13" t="s">
        <v>537</v>
      </c>
      <c r="C955" s="7" t="s">
        <v>538</v>
      </c>
      <c r="D955" s="42" t="s">
        <v>64</v>
      </c>
      <c r="E955" s="30"/>
      <c r="F955" s="30"/>
      <c r="G955" s="30"/>
      <c r="H955" s="30"/>
      <c r="I955" s="30"/>
      <c r="J955" s="30"/>
      <c r="K955" s="30"/>
      <c r="L955" s="30"/>
      <c r="M955" s="44" t="str">
        <f t="shared" si="14"/>
        <v>PS</v>
      </c>
    </row>
    <row r="956" spans="1:13" ht="15.6" thickTop="1" thickBot="1" x14ac:dyDescent="0.35">
      <c r="A956" s="186"/>
      <c r="B956" s="17" t="s">
        <v>539</v>
      </c>
      <c r="C956" s="19" t="s">
        <v>540</v>
      </c>
      <c r="D956" s="42" t="s">
        <v>31</v>
      </c>
      <c r="E956" s="31"/>
      <c r="F956" s="31"/>
      <c r="G956" s="31"/>
      <c r="H956" s="31"/>
      <c r="I956" s="31"/>
      <c r="J956" s="31"/>
      <c r="K956" s="31"/>
      <c r="L956" s="31"/>
      <c r="M956" s="44" t="str">
        <f t="shared" si="14"/>
        <v>PS</v>
      </c>
    </row>
    <row r="957" spans="1:13" ht="15.6" thickTop="1" thickBot="1" x14ac:dyDescent="0.35">
      <c r="A957" s="186"/>
      <c r="B957" s="17" t="s">
        <v>539</v>
      </c>
      <c r="C957" s="19" t="s">
        <v>540</v>
      </c>
      <c r="D957" s="42" t="s">
        <v>35</v>
      </c>
      <c r="E957" s="31"/>
      <c r="F957" s="31"/>
      <c r="G957" s="31"/>
      <c r="H957" s="31"/>
      <c r="I957" s="31"/>
      <c r="J957" s="31"/>
      <c r="K957" s="31"/>
      <c r="L957" s="31"/>
      <c r="M957" s="44" t="str">
        <f t="shared" si="14"/>
        <v>PS</v>
      </c>
    </row>
    <row r="958" spans="1:13" ht="15.6" thickTop="1" thickBot="1" x14ac:dyDescent="0.35">
      <c r="A958" s="186"/>
      <c r="B958" s="61" t="s">
        <v>539</v>
      </c>
      <c r="C958" s="23" t="s">
        <v>540</v>
      </c>
      <c r="D958" s="46" t="s">
        <v>64</v>
      </c>
      <c r="E958" s="32"/>
      <c r="F958" s="32"/>
      <c r="G958" s="32"/>
      <c r="H958" s="32"/>
      <c r="I958" s="32"/>
      <c r="J958" s="32"/>
      <c r="K958" s="32"/>
      <c r="L958" s="32"/>
      <c r="M958" s="44" t="str">
        <f t="shared" si="14"/>
        <v>PS</v>
      </c>
    </row>
    <row r="959" spans="1:13" ht="17.100000000000001" customHeight="1" thickTop="1" thickBot="1" x14ac:dyDescent="0.35">
      <c r="A959" s="186" t="s">
        <v>541</v>
      </c>
      <c r="B959" s="13" t="s">
        <v>542</v>
      </c>
      <c r="C959" s="7" t="s">
        <v>543</v>
      </c>
      <c r="D959" s="47" t="s">
        <v>31</v>
      </c>
      <c r="E959" s="30"/>
      <c r="F959" s="30"/>
      <c r="G959" s="30"/>
      <c r="H959" s="30"/>
      <c r="I959" s="43"/>
      <c r="J959" s="43"/>
      <c r="K959" s="30"/>
      <c r="L959" s="30"/>
      <c r="M959" s="44" t="str">
        <f t="shared" si="14"/>
        <v>RA</v>
      </c>
    </row>
    <row r="960" spans="1:13" ht="17.100000000000001" customHeight="1" thickTop="1" thickBot="1" x14ac:dyDescent="0.35">
      <c r="A960" s="186"/>
      <c r="B960" s="13" t="s">
        <v>542</v>
      </c>
      <c r="C960" s="7" t="s">
        <v>543</v>
      </c>
      <c r="D960" s="42" t="s">
        <v>32</v>
      </c>
      <c r="E960" s="30"/>
      <c r="F960" s="30"/>
      <c r="G960" s="30"/>
      <c r="H960" s="30"/>
      <c r="I960" s="43"/>
      <c r="J960" s="43"/>
      <c r="K960" s="30"/>
      <c r="L960" s="30"/>
      <c r="M960" s="44" t="str">
        <f t="shared" si="14"/>
        <v>RA</v>
      </c>
    </row>
    <row r="961" spans="1:13" ht="17.100000000000001" customHeight="1" thickTop="1" thickBot="1" x14ac:dyDescent="0.35">
      <c r="A961" s="186"/>
      <c r="B961" s="13" t="s">
        <v>542</v>
      </c>
      <c r="C961" s="7" t="s">
        <v>543</v>
      </c>
      <c r="D961" s="42" t="s">
        <v>33</v>
      </c>
      <c r="E961" s="30"/>
      <c r="F961" s="30"/>
      <c r="G961" s="30"/>
      <c r="H961" s="30"/>
      <c r="I961" s="43"/>
      <c r="J961" s="43"/>
      <c r="K961" s="30"/>
      <c r="L961" s="30"/>
      <c r="M961" s="44" t="str">
        <f t="shared" si="14"/>
        <v>RA</v>
      </c>
    </row>
    <row r="962" spans="1:13" ht="17.100000000000001" customHeight="1" thickTop="1" thickBot="1" x14ac:dyDescent="0.35">
      <c r="A962" s="186"/>
      <c r="B962" s="13" t="s">
        <v>542</v>
      </c>
      <c r="C962" s="7" t="s">
        <v>543</v>
      </c>
      <c r="D962" s="42" t="s">
        <v>35</v>
      </c>
      <c r="E962" s="30"/>
      <c r="F962" s="30"/>
      <c r="G962" s="30"/>
      <c r="H962" s="30"/>
      <c r="I962" s="43"/>
      <c r="J962" s="43"/>
      <c r="K962" s="30"/>
      <c r="L962" s="30"/>
      <c r="M962" s="44" t="str">
        <f t="shared" si="14"/>
        <v>RA</v>
      </c>
    </row>
    <row r="963" spans="1:13" ht="17.100000000000001" customHeight="1" thickTop="1" thickBot="1" x14ac:dyDescent="0.35">
      <c r="A963" s="186"/>
      <c r="B963" s="13" t="s">
        <v>542</v>
      </c>
      <c r="C963" s="7" t="s">
        <v>543</v>
      </c>
      <c r="D963" s="42" t="s">
        <v>64</v>
      </c>
      <c r="E963" s="30"/>
      <c r="F963" s="30"/>
      <c r="G963" s="30"/>
      <c r="H963" s="30"/>
      <c r="I963" s="43"/>
      <c r="J963" s="43"/>
      <c r="K963" s="30"/>
      <c r="L963" s="30"/>
      <c r="M963" s="44" t="str">
        <f t="shared" si="14"/>
        <v>RA</v>
      </c>
    </row>
    <row r="964" spans="1:13" ht="15.6" thickTop="1" thickBot="1" x14ac:dyDescent="0.35">
      <c r="A964" s="186"/>
      <c r="B964" s="13" t="s">
        <v>544</v>
      </c>
      <c r="C964" s="7" t="s">
        <v>545</v>
      </c>
      <c r="D964" s="42" t="s">
        <v>32</v>
      </c>
      <c r="E964" s="30"/>
      <c r="F964" s="30"/>
      <c r="G964" s="30"/>
      <c r="H964" s="30"/>
      <c r="I964" s="30"/>
      <c r="J964" s="30"/>
      <c r="K964" s="30"/>
      <c r="L964" s="30"/>
      <c r="M964" s="44" t="str">
        <f t="shared" si="14"/>
        <v>RA</v>
      </c>
    </row>
    <row r="965" spans="1:13" ht="15.6" thickTop="1" thickBot="1" x14ac:dyDescent="0.35">
      <c r="A965" s="186"/>
      <c r="B965" s="13" t="s">
        <v>544</v>
      </c>
      <c r="C965" s="7" t="s">
        <v>545</v>
      </c>
      <c r="D965" s="42" t="s">
        <v>35</v>
      </c>
      <c r="E965" s="30"/>
      <c r="F965" s="30"/>
      <c r="G965" s="30"/>
      <c r="H965" s="30"/>
      <c r="I965" s="30"/>
      <c r="J965" s="30"/>
      <c r="K965" s="30"/>
      <c r="L965" s="30"/>
      <c r="M965" s="44" t="str">
        <f t="shared" si="14"/>
        <v>RA</v>
      </c>
    </row>
    <row r="966" spans="1:13" ht="15.6" thickTop="1" thickBot="1" x14ac:dyDescent="0.35">
      <c r="A966" s="186"/>
      <c r="B966" s="13" t="s">
        <v>544</v>
      </c>
      <c r="C966" s="7" t="s">
        <v>545</v>
      </c>
      <c r="D966" s="42" t="s">
        <v>64</v>
      </c>
      <c r="E966" s="30"/>
      <c r="F966" s="30"/>
      <c r="G966" s="30"/>
      <c r="H966" s="30"/>
      <c r="I966" s="30"/>
      <c r="J966" s="30"/>
      <c r="K966" s="30"/>
      <c r="L966" s="30"/>
      <c r="M966" s="44" t="str">
        <f t="shared" si="14"/>
        <v>RA</v>
      </c>
    </row>
    <row r="967" spans="1:13" ht="15.6" thickTop="1" thickBot="1" x14ac:dyDescent="0.35">
      <c r="A967" s="186"/>
      <c r="B967" s="13" t="s">
        <v>546</v>
      </c>
      <c r="C967" s="7" t="s">
        <v>541</v>
      </c>
      <c r="D967" s="42" t="s">
        <v>31</v>
      </c>
      <c r="E967" s="30"/>
      <c r="F967" s="30"/>
      <c r="G967" s="30"/>
      <c r="H967" s="30"/>
      <c r="I967" s="30"/>
      <c r="J967" s="30"/>
      <c r="K967" s="30"/>
      <c r="L967" s="30"/>
      <c r="M967" s="44" t="str">
        <f t="shared" si="14"/>
        <v>RA</v>
      </c>
    </row>
    <row r="968" spans="1:13" ht="15.6" thickTop="1" thickBot="1" x14ac:dyDescent="0.35">
      <c r="A968" s="186"/>
      <c r="B968" s="13" t="s">
        <v>546</v>
      </c>
      <c r="C968" s="7" t="s">
        <v>541</v>
      </c>
      <c r="D968" s="42" t="s">
        <v>32</v>
      </c>
      <c r="E968" s="30"/>
      <c r="F968" s="30"/>
      <c r="G968" s="30"/>
      <c r="H968" s="30"/>
      <c r="I968" s="30"/>
      <c r="J968" s="30"/>
      <c r="K968" s="30"/>
      <c r="L968" s="30"/>
      <c r="M968" s="44" t="str">
        <f t="shared" si="14"/>
        <v>RA</v>
      </c>
    </row>
    <row r="969" spans="1:13" ht="15.6" thickTop="1" thickBot="1" x14ac:dyDescent="0.35">
      <c r="A969" s="186"/>
      <c r="B969" s="13" t="s">
        <v>546</v>
      </c>
      <c r="C969" s="7" t="s">
        <v>541</v>
      </c>
      <c r="D969" s="42" t="s">
        <v>33</v>
      </c>
      <c r="E969" s="30"/>
      <c r="F969" s="30"/>
      <c r="G969" s="30"/>
      <c r="H969" s="30"/>
      <c r="I969" s="30"/>
      <c r="J969" s="30"/>
      <c r="K969" s="30"/>
      <c r="L969" s="30"/>
      <c r="M969" s="44" t="str">
        <f t="shared" si="14"/>
        <v>RA</v>
      </c>
    </row>
    <row r="970" spans="1:13" ht="15.6" thickTop="1" thickBot="1" x14ac:dyDescent="0.35">
      <c r="A970" s="186"/>
      <c r="B970" s="13" t="s">
        <v>546</v>
      </c>
      <c r="C970" s="7" t="s">
        <v>541</v>
      </c>
      <c r="D970" s="42" t="s">
        <v>35</v>
      </c>
      <c r="E970" s="30"/>
      <c r="F970" s="30"/>
      <c r="G970" s="30"/>
      <c r="H970" s="30"/>
      <c r="I970" s="30"/>
      <c r="J970" s="30"/>
      <c r="K970" s="30"/>
      <c r="L970" s="30"/>
      <c r="M970" s="44" t="str">
        <f t="shared" si="14"/>
        <v>RA</v>
      </c>
    </row>
    <row r="971" spans="1:13" ht="15.6" thickTop="1" thickBot="1" x14ac:dyDescent="0.35">
      <c r="A971" s="186"/>
      <c r="B971" s="13" t="s">
        <v>546</v>
      </c>
      <c r="C971" s="7" t="s">
        <v>541</v>
      </c>
      <c r="D971" s="42" t="s">
        <v>64</v>
      </c>
      <c r="E971" s="30"/>
      <c r="F971" s="30"/>
      <c r="G971" s="30"/>
      <c r="H971" s="30"/>
      <c r="I971" s="30"/>
      <c r="J971" s="30"/>
      <c r="K971" s="30"/>
      <c r="L971" s="30"/>
      <c r="M971" s="44" t="str">
        <f t="shared" si="14"/>
        <v>RA</v>
      </c>
    </row>
    <row r="972" spans="1:13" ht="15.6" thickTop="1" thickBot="1" x14ac:dyDescent="0.35">
      <c r="A972" s="186"/>
      <c r="B972" s="13" t="s">
        <v>547</v>
      </c>
      <c r="C972" s="7" t="s">
        <v>548</v>
      </c>
      <c r="D972" s="42" t="s">
        <v>31</v>
      </c>
      <c r="E972" s="30"/>
      <c r="F972" s="30"/>
      <c r="G972" s="30"/>
      <c r="H972" s="30"/>
      <c r="I972" s="30"/>
      <c r="J972" s="30"/>
      <c r="K972" s="30"/>
      <c r="L972" s="30"/>
      <c r="M972" s="44" t="str">
        <f t="shared" si="14"/>
        <v>RA</v>
      </c>
    </row>
    <row r="973" spans="1:13" ht="15.6" thickTop="1" thickBot="1" x14ac:dyDescent="0.35">
      <c r="A973" s="186"/>
      <c r="B973" s="13" t="s">
        <v>547</v>
      </c>
      <c r="C973" s="7" t="s">
        <v>548</v>
      </c>
      <c r="D973" s="42" t="s">
        <v>32</v>
      </c>
      <c r="E973" s="30"/>
      <c r="F973" s="30"/>
      <c r="G973" s="30"/>
      <c r="H973" s="30"/>
      <c r="I973" s="30"/>
      <c r="J973" s="30"/>
      <c r="K973" s="30"/>
      <c r="L973" s="30"/>
      <c r="M973" s="44" t="str">
        <f t="shared" ref="M973:M1036" si="15">LEFT(B973,2)</f>
        <v>RA</v>
      </c>
    </row>
    <row r="974" spans="1:13" ht="15.6" thickTop="1" thickBot="1" x14ac:dyDescent="0.35">
      <c r="A974" s="186"/>
      <c r="B974" s="13" t="s">
        <v>547</v>
      </c>
      <c r="C974" s="7" t="s">
        <v>548</v>
      </c>
      <c r="D974" s="42" t="s">
        <v>33</v>
      </c>
      <c r="E974" s="30"/>
      <c r="F974" s="30"/>
      <c r="G974" s="30"/>
      <c r="H974" s="30"/>
      <c r="I974" s="30"/>
      <c r="J974" s="30"/>
      <c r="K974" s="30"/>
      <c r="L974" s="30"/>
      <c r="M974" s="44" t="str">
        <f t="shared" si="15"/>
        <v>RA</v>
      </c>
    </row>
    <row r="975" spans="1:13" ht="15.6" thickTop="1" thickBot="1" x14ac:dyDescent="0.35">
      <c r="A975" s="186"/>
      <c r="B975" s="13" t="s">
        <v>547</v>
      </c>
      <c r="C975" s="7" t="s">
        <v>548</v>
      </c>
      <c r="D975" s="42" t="s">
        <v>35</v>
      </c>
      <c r="E975" s="30"/>
      <c r="F975" s="30"/>
      <c r="G975" s="30"/>
      <c r="H975" s="30"/>
      <c r="I975" s="30"/>
      <c r="J975" s="30"/>
      <c r="K975" s="30"/>
      <c r="L975" s="30"/>
      <c r="M975" s="44" t="str">
        <f t="shared" si="15"/>
        <v>RA</v>
      </c>
    </row>
    <row r="976" spans="1:13" ht="15.6" thickTop="1" thickBot="1" x14ac:dyDescent="0.35">
      <c r="A976" s="186"/>
      <c r="B976" s="13" t="s">
        <v>547</v>
      </c>
      <c r="C976" s="7" t="s">
        <v>548</v>
      </c>
      <c r="D976" s="42" t="s">
        <v>64</v>
      </c>
      <c r="E976" s="30"/>
      <c r="F976" s="30"/>
      <c r="G976" s="30"/>
      <c r="H976" s="30"/>
      <c r="I976" s="30"/>
      <c r="J976" s="30"/>
      <c r="K976" s="30"/>
      <c r="L976" s="30"/>
      <c r="M976" s="44" t="str">
        <f t="shared" si="15"/>
        <v>RA</v>
      </c>
    </row>
    <row r="977" spans="1:13" ht="15.6" thickTop="1" thickBot="1" x14ac:dyDescent="0.35">
      <c r="A977" s="186"/>
      <c r="B977" s="13" t="s">
        <v>549</v>
      </c>
      <c r="C977" s="7" t="s">
        <v>550</v>
      </c>
      <c r="D977" s="42" t="s">
        <v>31</v>
      </c>
      <c r="E977" s="30"/>
      <c r="F977" s="30"/>
      <c r="G977" s="30"/>
      <c r="H977" s="30"/>
      <c r="I977" s="30"/>
      <c r="J977" s="30"/>
      <c r="K977" s="30"/>
      <c r="L977" s="30"/>
      <c r="M977" s="44" t="str">
        <f t="shared" si="15"/>
        <v>RA</v>
      </c>
    </row>
    <row r="978" spans="1:13" ht="15.6" thickTop="1" thickBot="1" x14ac:dyDescent="0.35">
      <c r="A978" s="186"/>
      <c r="B978" s="13" t="s">
        <v>549</v>
      </c>
      <c r="C978" s="7" t="s">
        <v>550</v>
      </c>
      <c r="D978" s="42" t="s">
        <v>32</v>
      </c>
      <c r="E978" s="30"/>
      <c r="F978" s="30"/>
      <c r="G978" s="30"/>
      <c r="H978" s="30"/>
      <c r="I978" s="30"/>
      <c r="J978" s="30"/>
      <c r="K978" s="30"/>
      <c r="L978" s="30"/>
      <c r="M978" s="44" t="str">
        <f t="shared" si="15"/>
        <v>RA</v>
      </c>
    </row>
    <row r="979" spans="1:13" ht="15.6" thickTop="1" thickBot="1" x14ac:dyDescent="0.35">
      <c r="A979" s="186"/>
      <c r="B979" s="13" t="s">
        <v>549</v>
      </c>
      <c r="C979" s="7" t="s">
        <v>550</v>
      </c>
      <c r="D979" s="42" t="s">
        <v>33</v>
      </c>
      <c r="E979" s="30"/>
      <c r="F979" s="30"/>
      <c r="G979" s="30"/>
      <c r="H979" s="30"/>
      <c r="I979" s="30"/>
      <c r="J979" s="30"/>
      <c r="K979" s="30"/>
      <c r="L979" s="30"/>
      <c r="M979" s="44" t="str">
        <f t="shared" si="15"/>
        <v>RA</v>
      </c>
    </row>
    <row r="980" spans="1:13" ht="15.6" thickTop="1" thickBot="1" x14ac:dyDescent="0.35">
      <c r="A980" s="186"/>
      <c r="B980" s="13" t="s">
        <v>549</v>
      </c>
      <c r="C980" s="7" t="s">
        <v>550</v>
      </c>
      <c r="D980" s="42" t="s">
        <v>35</v>
      </c>
      <c r="E980" s="30"/>
      <c r="F980" s="30"/>
      <c r="G980" s="30"/>
      <c r="H980" s="30"/>
      <c r="I980" s="30"/>
      <c r="J980" s="30"/>
      <c r="K980" s="30"/>
      <c r="L980" s="30"/>
      <c r="M980" s="44" t="str">
        <f t="shared" si="15"/>
        <v>RA</v>
      </c>
    </row>
    <row r="981" spans="1:13" ht="15.6" thickTop="1" thickBot="1" x14ac:dyDescent="0.35">
      <c r="A981" s="186"/>
      <c r="B981" s="13" t="s">
        <v>549</v>
      </c>
      <c r="C981" s="7" t="s">
        <v>550</v>
      </c>
      <c r="D981" s="42" t="s">
        <v>64</v>
      </c>
      <c r="E981" s="30"/>
      <c r="F981" s="30"/>
      <c r="G981" s="30"/>
      <c r="H981" s="30"/>
      <c r="I981" s="30"/>
      <c r="J981" s="30"/>
      <c r="K981" s="30"/>
      <c r="L981" s="30"/>
      <c r="M981" s="44" t="str">
        <f t="shared" si="15"/>
        <v>RA</v>
      </c>
    </row>
    <row r="982" spans="1:13" ht="28.8" thickTop="1" thickBot="1" x14ac:dyDescent="0.35">
      <c r="A982" s="186"/>
      <c r="B982" s="13" t="s">
        <v>551</v>
      </c>
      <c r="C982" s="7" t="s">
        <v>552</v>
      </c>
      <c r="D982" s="42" t="s">
        <v>31</v>
      </c>
      <c r="E982" s="30"/>
      <c r="F982" s="30"/>
      <c r="G982" s="30"/>
      <c r="H982" s="30"/>
      <c r="I982" s="30"/>
      <c r="J982" s="30"/>
      <c r="K982" s="30"/>
      <c r="L982" s="30"/>
      <c r="M982" s="44" t="str">
        <f t="shared" si="15"/>
        <v>RA</v>
      </c>
    </row>
    <row r="983" spans="1:13" ht="28.8" thickTop="1" thickBot="1" x14ac:dyDescent="0.35">
      <c r="A983" s="186"/>
      <c r="B983" s="13" t="s">
        <v>551</v>
      </c>
      <c r="C983" s="7" t="s">
        <v>552</v>
      </c>
      <c r="D983" s="42" t="s">
        <v>32</v>
      </c>
      <c r="E983" s="30"/>
      <c r="F983" s="30"/>
      <c r="G983" s="30"/>
      <c r="H983" s="30"/>
      <c r="I983" s="30"/>
      <c r="J983" s="30"/>
      <c r="K983" s="30"/>
      <c r="L983" s="30"/>
      <c r="M983" s="44" t="str">
        <f t="shared" si="15"/>
        <v>RA</v>
      </c>
    </row>
    <row r="984" spans="1:13" ht="28.8" thickTop="1" thickBot="1" x14ac:dyDescent="0.35">
      <c r="A984" s="186"/>
      <c r="B984" s="13" t="s">
        <v>551</v>
      </c>
      <c r="C984" s="7" t="s">
        <v>552</v>
      </c>
      <c r="D984" s="42" t="s">
        <v>33</v>
      </c>
      <c r="E984" s="30"/>
      <c r="F984" s="30"/>
      <c r="G984" s="30"/>
      <c r="H984" s="30"/>
      <c r="I984" s="30"/>
      <c r="J984" s="30"/>
      <c r="K984" s="30"/>
      <c r="L984" s="30"/>
      <c r="M984" s="44" t="str">
        <f t="shared" si="15"/>
        <v>RA</v>
      </c>
    </row>
    <row r="985" spans="1:13" ht="28.8" thickTop="1" thickBot="1" x14ac:dyDescent="0.35">
      <c r="A985" s="186"/>
      <c r="B985" s="13" t="s">
        <v>551</v>
      </c>
      <c r="C985" s="7" t="s">
        <v>552</v>
      </c>
      <c r="D985" s="42" t="s">
        <v>35</v>
      </c>
      <c r="E985" s="30"/>
      <c r="F985" s="30"/>
      <c r="G985" s="30"/>
      <c r="H985" s="30"/>
      <c r="I985" s="30"/>
      <c r="J985" s="30"/>
      <c r="K985" s="30"/>
      <c r="L985" s="30"/>
      <c r="M985" s="44" t="str">
        <f t="shared" si="15"/>
        <v>RA</v>
      </c>
    </row>
    <row r="986" spans="1:13" ht="28.8" thickTop="1" thickBot="1" x14ac:dyDescent="0.35">
      <c r="A986" s="186"/>
      <c r="B986" s="13" t="s">
        <v>551</v>
      </c>
      <c r="C986" s="7" t="s">
        <v>552</v>
      </c>
      <c r="D986" s="42" t="s">
        <v>64</v>
      </c>
      <c r="E986" s="30"/>
      <c r="F986" s="30"/>
      <c r="G986" s="30"/>
      <c r="H986" s="30"/>
      <c r="I986" s="30"/>
      <c r="J986" s="30"/>
      <c r="K986" s="30"/>
      <c r="L986" s="30"/>
      <c r="M986" s="44" t="str">
        <f t="shared" si="15"/>
        <v>RA</v>
      </c>
    </row>
    <row r="987" spans="1:13" ht="15.6" thickTop="1" thickBot="1" x14ac:dyDescent="0.35">
      <c r="A987" s="186"/>
      <c r="B987" s="13" t="s">
        <v>553</v>
      </c>
      <c r="C987" s="7" t="s">
        <v>554</v>
      </c>
      <c r="D987" s="42" t="s">
        <v>31</v>
      </c>
      <c r="E987" s="30"/>
      <c r="F987" s="30"/>
      <c r="G987" s="30"/>
      <c r="H987" s="30"/>
      <c r="I987" s="30"/>
      <c r="J987" s="30"/>
      <c r="K987" s="30"/>
      <c r="L987" s="30"/>
      <c r="M987" s="44" t="str">
        <f t="shared" si="15"/>
        <v>RA</v>
      </c>
    </row>
    <row r="988" spans="1:13" ht="15.6" thickTop="1" thickBot="1" x14ac:dyDescent="0.35">
      <c r="A988" s="186"/>
      <c r="B988" s="17" t="s">
        <v>553</v>
      </c>
      <c r="C988" s="19" t="s">
        <v>554</v>
      </c>
      <c r="D988" s="42" t="s">
        <v>32</v>
      </c>
      <c r="E988" s="31"/>
      <c r="F988" s="31"/>
      <c r="G988" s="31"/>
      <c r="H988" s="31"/>
      <c r="I988" s="31"/>
      <c r="J988" s="31"/>
      <c r="K988" s="31"/>
      <c r="L988" s="31"/>
      <c r="M988" s="44" t="str">
        <f t="shared" si="15"/>
        <v>RA</v>
      </c>
    </row>
    <row r="989" spans="1:13" ht="15.6" thickTop="1" thickBot="1" x14ac:dyDescent="0.35">
      <c r="A989" s="186"/>
      <c r="B989" s="17" t="s">
        <v>553</v>
      </c>
      <c r="C989" s="19" t="s">
        <v>554</v>
      </c>
      <c r="D989" s="42" t="s">
        <v>33</v>
      </c>
      <c r="E989" s="31"/>
      <c r="F989" s="31"/>
      <c r="G989" s="31"/>
      <c r="H989" s="31"/>
      <c r="I989" s="31"/>
      <c r="J989" s="31"/>
      <c r="K989" s="31"/>
      <c r="L989" s="31"/>
      <c r="M989" s="44" t="str">
        <f t="shared" si="15"/>
        <v>RA</v>
      </c>
    </row>
    <row r="990" spans="1:13" ht="15.6" thickTop="1" thickBot="1" x14ac:dyDescent="0.35">
      <c r="A990" s="186"/>
      <c r="B990" s="17" t="s">
        <v>553</v>
      </c>
      <c r="C990" s="19" t="s">
        <v>554</v>
      </c>
      <c r="D990" s="42" t="s">
        <v>35</v>
      </c>
      <c r="E990" s="31"/>
      <c r="F990" s="31"/>
      <c r="G990" s="31"/>
      <c r="H990" s="31"/>
      <c r="I990" s="31"/>
      <c r="J990" s="31"/>
      <c r="K990" s="31"/>
      <c r="L990" s="31"/>
      <c r="M990" s="44" t="str">
        <f t="shared" si="15"/>
        <v>RA</v>
      </c>
    </row>
    <row r="991" spans="1:13" ht="15.6" thickTop="1" thickBot="1" x14ac:dyDescent="0.35">
      <c r="A991" s="186"/>
      <c r="B991" s="17" t="s">
        <v>553</v>
      </c>
      <c r="C991" s="19" t="s">
        <v>554</v>
      </c>
      <c r="D991" s="42" t="s">
        <v>64</v>
      </c>
      <c r="E991" s="31"/>
      <c r="F991" s="31"/>
      <c r="G991" s="31"/>
      <c r="H991" s="31"/>
      <c r="I991" s="31"/>
      <c r="J991" s="31"/>
      <c r="K991" s="31"/>
      <c r="L991" s="31"/>
      <c r="M991" s="44" t="str">
        <f t="shared" si="15"/>
        <v>RA</v>
      </c>
    </row>
    <row r="992" spans="1:13" ht="15.6" thickTop="1" thickBot="1" x14ac:dyDescent="0.35">
      <c r="A992" s="186"/>
      <c r="B992" s="17" t="s">
        <v>555</v>
      </c>
      <c r="C992" s="19" t="s">
        <v>556</v>
      </c>
      <c r="D992" s="42" t="s">
        <v>31</v>
      </c>
      <c r="E992" s="31"/>
      <c r="F992" s="31"/>
      <c r="G992" s="31"/>
      <c r="H992" s="31"/>
      <c r="I992" s="31"/>
      <c r="J992" s="31"/>
      <c r="K992" s="31"/>
      <c r="L992" s="31"/>
      <c r="M992" s="44" t="str">
        <f t="shared" si="15"/>
        <v>RA</v>
      </c>
    </row>
    <row r="993" spans="1:13" ht="15.6" thickTop="1" thickBot="1" x14ac:dyDescent="0.35">
      <c r="A993" s="186"/>
      <c r="B993" s="17" t="s">
        <v>555</v>
      </c>
      <c r="C993" s="19" t="s">
        <v>556</v>
      </c>
      <c r="D993" s="42" t="s">
        <v>32</v>
      </c>
      <c r="E993" s="31"/>
      <c r="F993" s="31"/>
      <c r="G993" s="31"/>
      <c r="H993" s="31"/>
      <c r="I993" s="31"/>
      <c r="J993" s="31"/>
      <c r="K993" s="31"/>
      <c r="L993" s="31"/>
      <c r="M993" s="44" t="str">
        <f t="shared" si="15"/>
        <v>RA</v>
      </c>
    </row>
    <row r="994" spans="1:13" ht="15.6" thickTop="1" thickBot="1" x14ac:dyDescent="0.35">
      <c r="A994" s="186"/>
      <c r="B994" s="17" t="s">
        <v>555</v>
      </c>
      <c r="C994" s="19" t="s">
        <v>556</v>
      </c>
      <c r="D994" s="42" t="s">
        <v>33</v>
      </c>
      <c r="E994" s="31"/>
      <c r="F994" s="31"/>
      <c r="G994" s="31"/>
      <c r="H994" s="31"/>
      <c r="I994" s="31"/>
      <c r="J994" s="31"/>
      <c r="K994" s="31"/>
      <c r="L994" s="31"/>
      <c r="M994" s="44" t="str">
        <f t="shared" si="15"/>
        <v>RA</v>
      </c>
    </row>
    <row r="995" spans="1:13" ht="15.6" thickTop="1" thickBot="1" x14ac:dyDescent="0.35">
      <c r="A995" s="186"/>
      <c r="B995" s="17" t="s">
        <v>555</v>
      </c>
      <c r="C995" s="19" t="s">
        <v>556</v>
      </c>
      <c r="D995" s="42" t="s">
        <v>35</v>
      </c>
      <c r="E995" s="31"/>
      <c r="F995" s="31"/>
      <c r="G995" s="31"/>
      <c r="H995" s="31"/>
      <c r="I995" s="31"/>
      <c r="J995" s="31"/>
      <c r="K995" s="31"/>
      <c r="L995" s="31"/>
      <c r="M995" s="44" t="str">
        <f t="shared" si="15"/>
        <v>RA</v>
      </c>
    </row>
    <row r="996" spans="1:13" ht="15.6" thickTop="1" thickBot="1" x14ac:dyDescent="0.35">
      <c r="A996" s="186"/>
      <c r="B996" s="13" t="s">
        <v>555</v>
      </c>
      <c r="C996" s="7" t="s">
        <v>556</v>
      </c>
      <c r="D996" s="42" t="s">
        <v>64</v>
      </c>
      <c r="E996" s="31"/>
      <c r="F996" s="31"/>
      <c r="G996" s="31"/>
      <c r="H996" s="31"/>
      <c r="I996" s="31"/>
      <c r="J996" s="31"/>
      <c r="K996" s="31"/>
      <c r="L996" s="31"/>
      <c r="M996" s="44" t="str">
        <f t="shared" si="15"/>
        <v>RA</v>
      </c>
    </row>
    <row r="997" spans="1:13" ht="15.6" thickTop="1" thickBot="1" x14ac:dyDescent="0.35">
      <c r="A997" s="186"/>
      <c r="B997" s="55" t="s">
        <v>557</v>
      </c>
      <c r="C997" s="22" t="s">
        <v>558</v>
      </c>
      <c r="D997" s="45" t="s">
        <v>31</v>
      </c>
      <c r="E997" s="53"/>
      <c r="F997" s="53"/>
      <c r="G997" s="10"/>
      <c r="H997" s="31"/>
      <c r="I997" s="31"/>
      <c r="J997" s="31"/>
      <c r="K997" s="31"/>
      <c r="L997" s="31"/>
      <c r="M997" s="44" t="str">
        <f t="shared" si="15"/>
        <v>RA</v>
      </c>
    </row>
    <row r="998" spans="1:13" ht="15.6" thickTop="1" thickBot="1" x14ac:dyDescent="0.35">
      <c r="A998" s="186"/>
      <c r="B998" s="55" t="s">
        <v>557</v>
      </c>
      <c r="C998" s="22" t="s">
        <v>558</v>
      </c>
      <c r="D998" s="45" t="s">
        <v>32</v>
      </c>
      <c r="E998" s="53"/>
      <c r="F998" s="53"/>
      <c r="G998" s="53"/>
      <c r="H998" s="31"/>
      <c r="I998" s="31"/>
      <c r="J998" s="31"/>
      <c r="K998" s="31"/>
      <c r="L998" s="31"/>
      <c r="M998" s="44" t="str">
        <f t="shared" si="15"/>
        <v>RA</v>
      </c>
    </row>
    <row r="999" spans="1:13" ht="15.6" thickTop="1" thickBot="1" x14ac:dyDescent="0.35">
      <c r="A999" s="186"/>
      <c r="B999" s="55" t="s">
        <v>557</v>
      </c>
      <c r="C999" s="22" t="s">
        <v>558</v>
      </c>
      <c r="D999" s="45" t="s">
        <v>33</v>
      </c>
      <c r="E999" s="53"/>
      <c r="F999" s="53"/>
      <c r="G999" s="53"/>
      <c r="H999" s="31"/>
      <c r="I999" s="31"/>
      <c r="J999" s="31"/>
      <c r="K999" s="31"/>
      <c r="L999" s="31"/>
      <c r="M999" s="44" t="str">
        <f t="shared" si="15"/>
        <v>RA</v>
      </c>
    </row>
    <row r="1000" spans="1:13" ht="15.6" thickTop="1" thickBot="1" x14ac:dyDescent="0.35">
      <c r="A1000" s="186"/>
      <c r="B1000" s="55" t="s">
        <v>557</v>
      </c>
      <c r="C1000" s="22" t="s">
        <v>558</v>
      </c>
      <c r="D1000" s="45" t="s">
        <v>35</v>
      </c>
      <c r="E1000" s="53"/>
      <c r="F1000" s="53"/>
      <c r="G1000" s="53"/>
      <c r="H1000" s="31"/>
      <c r="I1000" s="31"/>
      <c r="J1000" s="31"/>
      <c r="K1000" s="31"/>
      <c r="L1000" s="31"/>
      <c r="M1000" s="44" t="str">
        <f t="shared" si="15"/>
        <v>RA</v>
      </c>
    </row>
    <row r="1001" spans="1:13" ht="15.6" thickTop="1" thickBot="1" x14ac:dyDescent="0.35">
      <c r="A1001" s="186"/>
      <c r="B1001" s="14" t="s">
        <v>557</v>
      </c>
      <c r="C1001" s="6" t="s">
        <v>558</v>
      </c>
      <c r="D1001" s="45" t="s">
        <v>64</v>
      </c>
      <c r="E1001" s="53"/>
      <c r="F1001" s="53"/>
      <c r="G1001" s="53"/>
      <c r="H1001" s="31"/>
      <c r="I1001" s="31"/>
      <c r="J1001" s="31"/>
      <c r="K1001" s="31"/>
      <c r="L1001" s="31"/>
      <c r="M1001" s="44" t="str">
        <f t="shared" si="15"/>
        <v>RA</v>
      </c>
    </row>
    <row r="1002" spans="1:13" ht="15.6" thickTop="1" thickBot="1" x14ac:dyDescent="0.35">
      <c r="A1002" s="186"/>
      <c r="B1002" s="14" t="s">
        <v>559</v>
      </c>
      <c r="C1002" s="6" t="s">
        <v>560</v>
      </c>
      <c r="D1002" s="45" t="s">
        <v>31</v>
      </c>
      <c r="E1002" s="53"/>
      <c r="F1002" s="53"/>
      <c r="G1002" s="10"/>
      <c r="H1002" s="31"/>
      <c r="I1002" s="31"/>
      <c r="J1002" s="31"/>
      <c r="K1002" s="31"/>
      <c r="L1002" s="31"/>
      <c r="M1002" s="44" t="str">
        <f t="shared" si="15"/>
        <v>RA</v>
      </c>
    </row>
    <row r="1003" spans="1:13" ht="15.6" thickTop="1" thickBot="1" x14ac:dyDescent="0.35">
      <c r="A1003" s="186"/>
      <c r="B1003" s="14" t="s">
        <v>559</v>
      </c>
      <c r="C1003" s="6" t="s">
        <v>560</v>
      </c>
      <c r="D1003" s="45" t="s">
        <v>32</v>
      </c>
      <c r="E1003" s="31"/>
      <c r="F1003" s="31"/>
      <c r="G1003" s="31"/>
      <c r="H1003" s="31"/>
      <c r="I1003" s="31"/>
      <c r="J1003" s="31"/>
      <c r="K1003" s="31"/>
      <c r="L1003" s="31"/>
      <c r="M1003" s="44" t="str">
        <f t="shared" si="15"/>
        <v>RA</v>
      </c>
    </row>
    <row r="1004" spans="1:13" ht="15.6" thickTop="1" thickBot="1" x14ac:dyDescent="0.35">
      <c r="A1004" s="186"/>
      <c r="B1004" s="14" t="s">
        <v>559</v>
      </c>
      <c r="C1004" s="6" t="s">
        <v>560</v>
      </c>
      <c r="D1004" s="45" t="s">
        <v>33</v>
      </c>
      <c r="E1004" s="31"/>
      <c r="F1004" s="31"/>
      <c r="G1004" s="31"/>
      <c r="H1004" s="31"/>
      <c r="I1004" s="31"/>
      <c r="J1004" s="31"/>
      <c r="K1004" s="31"/>
      <c r="L1004" s="31"/>
      <c r="M1004" s="44" t="str">
        <f t="shared" si="15"/>
        <v>RA</v>
      </c>
    </row>
    <row r="1005" spans="1:13" ht="15.6" thickTop="1" thickBot="1" x14ac:dyDescent="0.35">
      <c r="A1005" s="186"/>
      <c r="B1005" s="14" t="s">
        <v>559</v>
      </c>
      <c r="C1005" s="6" t="s">
        <v>560</v>
      </c>
      <c r="D1005" s="45" t="s">
        <v>35</v>
      </c>
      <c r="E1005" s="31"/>
      <c r="F1005" s="31"/>
      <c r="G1005" s="31"/>
      <c r="H1005" s="31"/>
      <c r="I1005" s="31"/>
      <c r="J1005" s="31"/>
      <c r="K1005" s="31"/>
      <c r="L1005" s="31"/>
      <c r="M1005" s="44" t="str">
        <f t="shared" si="15"/>
        <v>RA</v>
      </c>
    </row>
    <row r="1006" spans="1:13" ht="15.6" thickTop="1" thickBot="1" x14ac:dyDescent="0.35">
      <c r="A1006" s="186"/>
      <c r="B1006" s="64" t="s">
        <v>559</v>
      </c>
      <c r="C1006" s="24" t="s">
        <v>560</v>
      </c>
      <c r="D1006" s="59" t="s">
        <v>64</v>
      </c>
      <c r="E1006" s="32"/>
      <c r="F1006" s="32"/>
      <c r="G1006" s="32"/>
      <c r="H1006" s="32"/>
      <c r="I1006" s="32"/>
      <c r="J1006" s="32"/>
      <c r="K1006" s="32"/>
      <c r="L1006" s="32"/>
      <c r="M1006" s="44" t="str">
        <f t="shared" si="15"/>
        <v>RA</v>
      </c>
    </row>
    <row r="1007" spans="1:13" ht="28.8" thickTop="1" thickBot="1" x14ac:dyDescent="0.35">
      <c r="A1007" s="189" t="s">
        <v>561</v>
      </c>
      <c r="B1007" s="13" t="s">
        <v>562</v>
      </c>
      <c r="C1007" s="7" t="s">
        <v>563</v>
      </c>
      <c r="D1007" s="42" t="s">
        <v>31</v>
      </c>
      <c r="E1007" s="30"/>
      <c r="F1007" s="30"/>
      <c r="G1007" s="30"/>
      <c r="H1007" s="30"/>
      <c r="I1007" s="43"/>
      <c r="J1007" s="43"/>
      <c r="K1007" s="30"/>
      <c r="L1007" s="30"/>
      <c r="M1007" s="44" t="str">
        <f t="shared" si="15"/>
        <v>SA</v>
      </c>
    </row>
    <row r="1008" spans="1:13" ht="28.8" thickTop="1" thickBot="1" x14ac:dyDescent="0.35">
      <c r="A1008" s="189"/>
      <c r="B1008" s="17" t="s">
        <v>562</v>
      </c>
      <c r="C1008" s="19" t="s">
        <v>563</v>
      </c>
      <c r="D1008" s="60" t="s">
        <v>32</v>
      </c>
      <c r="E1008" s="30"/>
      <c r="F1008" s="30"/>
      <c r="G1008" s="30"/>
      <c r="H1008" s="30"/>
      <c r="I1008" s="43"/>
      <c r="J1008" s="43"/>
      <c r="K1008" s="30"/>
      <c r="L1008" s="30"/>
      <c r="M1008" s="44" t="str">
        <f t="shared" si="15"/>
        <v>SA</v>
      </c>
    </row>
    <row r="1009" spans="1:13" ht="28.8" thickTop="1" thickBot="1" x14ac:dyDescent="0.35">
      <c r="A1009" s="189"/>
      <c r="B1009" s="13" t="s">
        <v>562</v>
      </c>
      <c r="C1009" s="7" t="s">
        <v>563</v>
      </c>
      <c r="D1009" s="42" t="s">
        <v>33</v>
      </c>
      <c r="E1009" s="30"/>
      <c r="F1009" s="30"/>
      <c r="G1009" s="30"/>
      <c r="H1009" s="30"/>
      <c r="I1009" s="43"/>
      <c r="J1009" s="43"/>
      <c r="K1009" s="30"/>
      <c r="L1009" s="30"/>
      <c r="M1009" s="44" t="str">
        <f t="shared" si="15"/>
        <v>SA</v>
      </c>
    </row>
    <row r="1010" spans="1:13" ht="28.8" thickTop="1" thickBot="1" x14ac:dyDescent="0.35">
      <c r="A1010" s="189"/>
      <c r="B1010" s="17" t="s">
        <v>562</v>
      </c>
      <c r="C1010" s="7" t="s">
        <v>563</v>
      </c>
      <c r="D1010" s="60" t="s">
        <v>35</v>
      </c>
      <c r="E1010" s="30"/>
      <c r="F1010" s="30"/>
      <c r="G1010" s="30"/>
      <c r="H1010" s="30"/>
      <c r="I1010" s="43"/>
      <c r="J1010" s="43"/>
      <c r="K1010" s="30"/>
      <c r="L1010" s="30"/>
      <c r="M1010" s="44" t="str">
        <f t="shared" si="15"/>
        <v>SA</v>
      </c>
    </row>
    <row r="1011" spans="1:13" ht="28.8" thickTop="1" thickBot="1" x14ac:dyDescent="0.35">
      <c r="A1011" s="189"/>
      <c r="B1011" s="13" t="s">
        <v>562</v>
      </c>
      <c r="C1011" s="18" t="s">
        <v>563</v>
      </c>
      <c r="D1011" s="42" t="s">
        <v>64</v>
      </c>
      <c r="E1011" s="30"/>
      <c r="F1011" s="30"/>
      <c r="G1011" s="30"/>
      <c r="H1011" s="30"/>
      <c r="I1011" s="43"/>
      <c r="J1011" s="43"/>
      <c r="K1011" s="30"/>
      <c r="L1011" s="30"/>
      <c r="M1011" s="44" t="str">
        <f t="shared" si="15"/>
        <v>SA</v>
      </c>
    </row>
    <row r="1012" spans="1:13" ht="15.6" thickTop="1" thickBot="1" x14ac:dyDescent="0.35">
      <c r="A1012" s="189"/>
      <c r="B1012" s="13" t="s">
        <v>564</v>
      </c>
      <c r="C1012" s="7" t="s">
        <v>565</v>
      </c>
      <c r="D1012" s="42" t="s">
        <v>33</v>
      </c>
      <c r="E1012" s="30"/>
      <c r="F1012" s="30"/>
      <c r="G1012" s="30"/>
      <c r="H1012" s="30"/>
      <c r="I1012" s="30"/>
      <c r="J1012" s="30"/>
      <c r="K1012" s="30"/>
      <c r="L1012" s="30"/>
      <c r="M1012" s="44" t="str">
        <f t="shared" si="15"/>
        <v>SA</v>
      </c>
    </row>
    <row r="1013" spans="1:13" ht="15.6" thickTop="1" thickBot="1" x14ac:dyDescent="0.35">
      <c r="A1013" s="189"/>
      <c r="B1013" s="13" t="s">
        <v>564</v>
      </c>
      <c r="C1013" s="7" t="s">
        <v>565</v>
      </c>
      <c r="D1013" s="42" t="s">
        <v>35</v>
      </c>
      <c r="E1013" s="30"/>
      <c r="F1013" s="30"/>
      <c r="G1013" s="30"/>
      <c r="H1013" s="30"/>
      <c r="I1013" s="30"/>
      <c r="J1013" s="30"/>
      <c r="K1013" s="30"/>
      <c r="L1013" s="30"/>
      <c r="M1013" s="44" t="str">
        <f t="shared" si="15"/>
        <v>SA</v>
      </c>
    </row>
    <row r="1014" spans="1:13" ht="15.6" thickTop="1" thickBot="1" x14ac:dyDescent="0.35">
      <c r="A1014" s="189"/>
      <c r="B1014" s="13" t="s">
        <v>564</v>
      </c>
      <c r="C1014" s="7" t="s">
        <v>565</v>
      </c>
      <c r="D1014" s="42" t="s">
        <v>64</v>
      </c>
      <c r="E1014" s="30"/>
      <c r="F1014" s="30"/>
      <c r="G1014" s="30"/>
      <c r="H1014" s="30"/>
      <c r="I1014" s="30"/>
      <c r="J1014" s="30"/>
      <c r="K1014" s="30"/>
      <c r="L1014" s="30"/>
      <c r="M1014" s="44" t="str">
        <f t="shared" si="15"/>
        <v>SA</v>
      </c>
    </row>
    <row r="1015" spans="1:13" ht="15.6" thickTop="1" thickBot="1" x14ac:dyDescent="0.35">
      <c r="A1015" s="189"/>
      <c r="B1015" s="13" t="s">
        <v>566</v>
      </c>
      <c r="C1015" s="7" t="s">
        <v>567</v>
      </c>
      <c r="D1015" s="42" t="s">
        <v>31</v>
      </c>
      <c r="E1015" s="30"/>
      <c r="F1015" s="30"/>
      <c r="G1015" s="30"/>
      <c r="H1015" s="30"/>
      <c r="I1015" s="30"/>
      <c r="J1015" s="30"/>
      <c r="K1015" s="30"/>
      <c r="L1015" s="30"/>
      <c r="M1015" s="44" t="str">
        <f t="shared" si="15"/>
        <v>SA</v>
      </c>
    </row>
    <row r="1016" spans="1:13" ht="15.6" thickTop="1" thickBot="1" x14ac:dyDescent="0.35">
      <c r="A1016" s="189"/>
      <c r="B1016" s="13" t="s">
        <v>566</v>
      </c>
      <c r="C1016" s="7" t="s">
        <v>567</v>
      </c>
      <c r="D1016" s="42" t="s">
        <v>32</v>
      </c>
      <c r="E1016" s="30"/>
      <c r="F1016" s="30"/>
      <c r="G1016" s="30"/>
      <c r="H1016" s="30"/>
      <c r="I1016" s="30"/>
      <c r="J1016" s="30"/>
      <c r="K1016" s="30"/>
      <c r="L1016" s="30"/>
      <c r="M1016" s="44" t="str">
        <f t="shared" si="15"/>
        <v>SA</v>
      </c>
    </row>
    <row r="1017" spans="1:13" ht="15.6" thickTop="1" thickBot="1" x14ac:dyDescent="0.35">
      <c r="A1017" s="189"/>
      <c r="B1017" s="13" t="s">
        <v>566</v>
      </c>
      <c r="C1017" s="7" t="s">
        <v>567</v>
      </c>
      <c r="D1017" s="42" t="s">
        <v>33</v>
      </c>
      <c r="E1017" s="30"/>
      <c r="F1017" s="30"/>
      <c r="G1017" s="30"/>
      <c r="H1017" s="30"/>
      <c r="I1017" s="30"/>
      <c r="J1017" s="30"/>
      <c r="K1017" s="30"/>
      <c r="L1017" s="30"/>
      <c r="M1017" s="44" t="str">
        <f t="shared" si="15"/>
        <v>SA</v>
      </c>
    </row>
    <row r="1018" spans="1:13" ht="15.6" thickTop="1" thickBot="1" x14ac:dyDescent="0.35">
      <c r="A1018" s="189"/>
      <c r="B1018" s="13" t="s">
        <v>566</v>
      </c>
      <c r="C1018" s="7" t="s">
        <v>567</v>
      </c>
      <c r="D1018" s="42" t="s">
        <v>35</v>
      </c>
      <c r="E1018" s="30"/>
      <c r="F1018" s="30"/>
      <c r="G1018" s="30"/>
      <c r="H1018" s="30"/>
      <c r="I1018" s="30"/>
      <c r="J1018" s="30"/>
      <c r="K1018" s="30"/>
      <c r="L1018" s="30"/>
      <c r="M1018" s="44" t="str">
        <f t="shared" si="15"/>
        <v>SA</v>
      </c>
    </row>
    <row r="1019" spans="1:13" ht="15.6" thickTop="1" thickBot="1" x14ac:dyDescent="0.35">
      <c r="A1019" s="189"/>
      <c r="B1019" s="13" t="s">
        <v>566</v>
      </c>
      <c r="C1019" s="7" t="s">
        <v>567</v>
      </c>
      <c r="D1019" s="42" t="s">
        <v>64</v>
      </c>
      <c r="E1019" s="30"/>
      <c r="F1019" s="30"/>
      <c r="G1019" s="30"/>
      <c r="H1019" s="30"/>
      <c r="I1019" s="30"/>
      <c r="J1019" s="30"/>
      <c r="K1019" s="30"/>
      <c r="L1019" s="30"/>
      <c r="M1019" s="44" t="str">
        <f t="shared" si="15"/>
        <v>SA</v>
      </c>
    </row>
    <row r="1020" spans="1:13" ht="15.6" thickTop="1" thickBot="1" x14ac:dyDescent="0.35">
      <c r="A1020" s="189"/>
      <c r="B1020" s="13" t="s">
        <v>568</v>
      </c>
      <c r="C1020" s="7" t="s">
        <v>569</v>
      </c>
      <c r="D1020" s="42" t="s">
        <v>33</v>
      </c>
      <c r="E1020" s="30"/>
      <c r="F1020" s="30"/>
      <c r="G1020" s="30"/>
      <c r="H1020" s="30"/>
      <c r="I1020" s="30"/>
      <c r="J1020" s="30"/>
      <c r="K1020" s="30"/>
      <c r="L1020" s="30"/>
      <c r="M1020" s="44" t="str">
        <f t="shared" si="15"/>
        <v>SA</v>
      </c>
    </row>
    <row r="1021" spans="1:13" ht="15.6" thickTop="1" thickBot="1" x14ac:dyDescent="0.35">
      <c r="A1021" s="189"/>
      <c r="B1021" s="13" t="s">
        <v>568</v>
      </c>
      <c r="C1021" s="7" t="s">
        <v>569</v>
      </c>
      <c r="D1021" s="42" t="s">
        <v>35</v>
      </c>
      <c r="E1021" s="30"/>
      <c r="F1021" s="30"/>
      <c r="G1021" s="30"/>
      <c r="H1021" s="30"/>
      <c r="I1021" s="30"/>
      <c r="J1021" s="30"/>
      <c r="K1021" s="30"/>
      <c r="L1021" s="30"/>
      <c r="M1021" s="44" t="str">
        <f t="shared" si="15"/>
        <v>SA</v>
      </c>
    </row>
    <row r="1022" spans="1:13" ht="15.6" thickTop="1" thickBot="1" x14ac:dyDescent="0.35">
      <c r="A1022" s="189"/>
      <c r="B1022" s="13" t="s">
        <v>568</v>
      </c>
      <c r="C1022" s="7" t="s">
        <v>569</v>
      </c>
      <c r="D1022" s="42" t="s">
        <v>64</v>
      </c>
      <c r="E1022" s="30"/>
      <c r="F1022" s="30"/>
      <c r="G1022" s="30"/>
      <c r="H1022" s="30"/>
      <c r="I1022" s="30"/>
      <c r="J1022" s="30"/>
      <c r="K1022" s="30"/>
      <c r="L1022" s="30"/>
      <c r="M1022" s="44" t="str">
        <f t="shared" si="15"/>
        <v>SA</v>
      </c>
    </row>
    <row r="1023" spans="1:13" ht="28.8" thickTop="1" thickBot="1" x14ac:dyDescent="0.35">
      <c r="A1023" s="189"/>
      <c r="B1023" s="13" t="s">
        <v>570</v>
      </c>
      <c r="C1023" s="7" t="s">
        <v>571</v>
      </c>
      <c r="D1023" s="42" t="s">
        <v>33</v>
      </c>
      <c r="E1023" s="30"/>
      <c r="F1023" s="30"/>
      <c r="G1023" s="30"/>
      <c r="H1023" s="30"/>
      <c r="I1023" s="30"/>
      <c r="J1023" s="30"/>
      <c r="K1023" s="30"/>
      <c r="L1023" s="30"/>
      <c r="M1023" s="44" t="str">
        <f t="shared" si="15"/>
        <v>SA</v>
      </c>
    </row>
    <row r="1024" spans="1:13" ht="28.8" thickTop="1" thickBot="1" x14ac:dyDescent="0.35">
      <c r="A1024" s="189"/>
      <c r="B1024" s="13" t="s">
        <v>570</v>
      </c>
      <c r="C1024" s="7" t="s">
        <v>571</v>
      </c>
      <c r="D1024" s="42" t="s">
        <v>35</v>
      </c>
      <c r="E1024" s="30"/>
      <c r="F1024" s="30"/>
      <c r="G1024" s="30"/>
      <c r="H1024" s="30"/>
      <c r="I1024" s="30"/>
      <c r="J1024" s="30"/>
      <c r="K1024" s="30"/>
      <c r="L1024" s="30"/>
      <c r="M1024" s="44" t="str">
        <f t="shared" si="15"/>
        <v>SA</v>
      </c>
    </row>
    <row r="1025" spans="1:13" ht="28.8" thickTop="1" thickBot="1" x14ac:dyDescent="0.35">
      <c r="A1025" s="189"/>
      <c r="B1025" s="13" t="s">
        <v>570</v>
      </c>
      <c r="C1025" s="7" t="s">
        <v>571</v>
      </c>
      <c r="D1025" s="42" t="s">
        <v>64</v>
      </c>
      <c r="E1025" s="30"/>
      <c r="F1025" s="30"/>
      <c r="G1025" s="30"/>
      <c r="H1025" s="30"/>
      <c r="I1025" s="30"/>
      <c r="J1025" s="30"/>
      <c r="K1025" s="30"/>
      <c r="L1025" s="30"/>
      <c r="M1025" s="44" t="str">
        <f t="shared" si="15"/>
        <v>SA</v>
      </c>
    </row>
    <row r="1026" spans="1:13" ht="28.8" thickTop="1" thickBot="1" x14ac:dyDescent="0.35">
      <c r="A1026" s="189"/>
      <c r="B1026" s="13" t="s">
        <v>572</v>
      </c>
      <c r="C1026" s="7" t="s">
        <v>573</v>
      </c>
      <c r="D1026" s="42" t="s">
        <v>33</v>
      </c>
      <c r="E1026" s="30"/>
      <c r="F1026" s="30"/>
      <c r="G1026" s="30"/>
      <c r="H1026" s="30"/>
      <c r="I1026" s="30"/>
      <c r="J1026" s="30"/>
      <c r="K1026" s="30"/>
      <c r="L1026" s="30"/>
      <c r="M1026" s="44" t="str">
        <f t="shared" si="15"/>
        <v>SA</v>
      </c>
    </row>
    <row r="1027" spans="1:13" ht="28.8" thickTop="1" thickBot="1" x14ac:dyDescent="0.35">
      <c r="A1027" s="189"/>
      <c r="B1027" s="13" t="s">
        <v>572</v>
      </c>
      <c r="C1027" s="7" t="s">
        <v>573</v>
      </c>
      <c r="D1027" s="42" t="s">
        <v>35</v>
      </c>
      <c r="E1027" s="30"/>
      <c r="F1027" s="30"/>
      <c r="G1027" s="30"/>
      <c r="H1027" s="30"/>
      <c r="I1027" s="30"/>
      <c r="J1027" s="30"/>
      <c r="K1027" s="30"/>
      <c r="L1027" s="30"/>
      <c r="M1027" s="44" t="str">
        <f t="shared" si="15"/>
        <v>SA</v>
      </c>
    </row>
    <row r="1028" spans="1:13" ht="28.8" thickTop="1" thickBot="1" x14ac:dyDescent="0.35">
      <c r="A1028" s="189"/>
      <c r="B1028" s="13" t="s">
        <v>572</v>
      </c>
      <c r="C1028" s="7" t="s">
        <v>573</v>
      </c>
      <c r="D1028" s="42" t="s">
        <v>64</v>
      </c>
      <c r="E1028" s="30"/>
      <c r="F1028" s="30"/>
      <c r="G1028" s="30"/>
      <c r="H1028" s="30"/>
      <c r="I1028" s="30"/>
      <c r="J1028" s="30"/>
      <c r="K1028" s="30"/>
      <c r="L1028" s="30"/>
      <c r="M1028" s="44" t="str">
        <f t="shared" si="15"/>
        <v>SA</v>
      </c>
    </row>
    <row r="1029" spans="1:13" ht="15.6" thickTop="1" thickBot="1" x14ac:dyDescent="0.35">
      <c r="A1029" s="189"/>
      <c r="B1029" s="14" t="s">
        <v>574</v>
      </c>
      <c r="C1029" s="6" t="s">
        <v>575</v>
      </c>
      <c r="D1029" s="45" t="s">
        <v>31</v>
      </c>
      <c r="E1029" s="10"/>
      <c r="F1029" s="10"/>
      <c r="G1029" s="10"/>
      <c r="H1029" s="30"/>
      <c r="I1029" s="30"/>
      <c r="J1029" s="30"/>
      <c r="K1029" s="30"/>
      <c r="L1029" s="30"/>
      <c r="M1029" s="44" t="str">
        <f t="shared" si="15"/>
        <v>SA</v>
      </c>
    </row>
    <row r="1030" spans="1:13" ht="15.6" thickTop="1" thickBot="1" x14ac:dyDescent="0.35">
      <c r="A1030" s="189"/>
      <c r="B1030" s="14" t="s">
        <v>574</v>
      </c>
      <c r="C1030" s="6" t="s">
        <v>575</v>
      </c>
      <c r="D1030" s="45" t="s">
        <v>32</v>
      </c>
      <c r="E1030" s="30"/>
      <c r="F1030" s="30"/>
      <c r="G1030" s="30"/>
      <c r="H1030" s="30"/>
      <c r="I1030" s="30"/>
      <c r="J1030" s="30"/>
      <c r="K1030" s="30"/>
      <c r="L1030" s="30"/>
      <c r="M1030" s="44" t="str">
        <f t="shared" si="15"/>
        <v>SA</v>
      </c>
    </row>
    <row r="1031" spans="1:13" ht="15.6" thickTop="1" thickBot="1" x14ac:dyDescent="0.35">
      <c r="A1031" s="189"/>
      <c r="B1031" s="14" t="s">
        <v>574</v>
      </c>
      <c r="C1031" s="6" t="s">
        <v>575</v>
      </c>
      <c r="D1031" s="45" t="s">
        <v>33</v>
      </c>
      <c r="E1031" s="30"/>
      <c r="F1031" s="30"/>
      <c r="G1031" s="30"/>
      <c r="H1031" s="30"/>
      <c r="I1031" s="30"/>
      <c r="J1031" s="30"/>
      <c r="K1031" s="30"/>
      <c r="L1031" s="30"/>
      <c r="M1031" s="44" t="str">
        <f t="shared" si="15"/>
        <v>SA</v>
      </c>
    </row>
    <row r="1032" spans="1:13" ht="15.6" thickTop="1" thickBot="1" x14ac:dyDescent="0.35">
      <c r="A1032" s="189"/>
      <c r="B1032" s="14" t="s">
        <v>574</v>
      </c>
      <c r="C1032" s="6" t="s">
        <v>575</v>
      </c>
      <c r="D1032" s="45" t="s">
        <v>35</v>
      </c>
      <c r="E1032" s="30"/>
      <c r="F1032" s="30"/>
      <c r="G1032" s="30"/>
      <c r="H1032" s="30"/>
      <c r="I1032" s="30"/>
      <c r="J1032" s="30"/>
      <c r="K1032" s="30"/>
      <c r="L1032" s="30"/>
      <c r="M1032" s="44" t="str">
        <f t="shared" si="15"/>
        <v>SA</v>
      </c>
    </row>
    <row r="1033" spans="1:13" ht="15.6" thickTop="1" thickBot="1" x14ac:dyDescent="0.35">
      <c r="A1033" s="189"/>
      <c r="B1033" s="14" t="s">
        <v>574</v>
      </c>
      <c r="C1033" s="6" t="s">
        <v>575</v>
      </c>
      <c r="D1033" s="45" t="s">
        <v>64</v>
      </c>
      <c r="E1033" s="30"/>
      <c r="F1033" s="30"/>
      <c r="G1033" s="30"/>
      <c r="H1033" s="30"/>
      <c r="I1033" s="30"/>
      <c r="J1033" s="30"/>
      <c r="K1033" s="30"/>
      <c r="L1033" s="30"/>
      <c r="M1033" s="44" t="str">
        <f t="shared" si="15"/>
        <v>SA</v>
      </c>
    </row>
    <row r="1034" spans="1:13" ht="28.8" thickTop="1" thickBot="1" x14ac:dyDescent="0.35">
      <c r="A1034" s="189"/>
      <c r="B1034" s="13" t="s">
        <v>576</v>
      </c>
      <c r="C1034" s="7" t="s">
        <v>577</v>
      </c>
      <c r="D1034" s="42" t="s">
        <v>33</v>
      </c>
      <c r="E1034" s="30"/>
      <c r="F1034" s="31"/>
      <c r="G1034" s="31"/>
      <c r="H1034" s="30"/>
      <c r="I1034" s="43"/>
      <c r="J1034" s="43"/>
      <c r="K1034" s="30"/>
      <c r="L1034" s="30"/>
      <c r="M1034" s="44" t="str">
        <f t="shared" si="15"/>
        <v>SA</v>
      </c>
    </row>
    <row r="1035" spans="1:13" ht="28.8" thickTop="1" thickBot="1" x14ac:dyDescent="0.35">
      <c r="A1035" s="189"/>
      <c r="B1035" s="13" t="s">
        <v>576</v>
      </c>
      <c r="C1035" s="7" t="s">
        <v>577</v>
      </c>
      <c r="D1035" s="42" t="s">
        <v>35</v>
      </c>
      <c r="E1035" s="30"/>
      <c r="F1035" s="30"/>
      <c r="G1035" s="30"/>
      <c r="H1035" s="30"/>
      <c r="I1035" s="43"/>
      <c r="J1035" s="43"/>
      <c r="K1035" s="30"/>
      <c r="L1035" s="30"/>
      <c r="M1035" s="44" t="str">
        <f t="shared" si="15"/>
        <v>SA</v>
      </c>
    </row>
    <row r="1036" spans="1:13" ht="28.8" thickTop="1" thickBot="1" x14ac:dyDescent="0.35">
      <c r="A1036" s="189"/>
      <c r="B1036" s="13" t="s">
        <v>576</v>
      </c>
      <c r="C1036" s="7" t="s">
        <v>577</v>
      </c>
      <c r="D1036" s="42" t="s">
        <v>64</v>
      </c>
      <c r="E1036" s="30"/>
      <c r="F1036" s="30"/>
      <c r="G1036" s="30"/>
      <c r="H1036" s="30"/>
      <c r="I1036" s="43"/>
      <c r="J1036" s="43"/>
      <c r="K1036" s="30"/>
      <c r="L1036" s="30"/>
      <c r="M1036" s="44" t="str">
        <f t="shared" si="15"/>
        <v>SA</v>
      </c>
    </row>
    <row r="1037" spans="1:13" ht="15.6" thickTop="1" thickBot="1" x14ac:dyDescent="0.35">
      <c r="A1037" s="189"/>
      <c r="B1037" s="13" t="s">
        <v>578</v>
      </c>
      <c r="C1037" s="7" t="s">
        <v>579</v>
      </c>
      <c r="D1037" s="42" t="s">
        <v>33</v>
      </c>
      <c r="E1037" s="30"/>
      <c r="F1037" s="31"/>
      <c r="G1037" s="31"/>
      <c r="H1037" s="30"/>
      <c r="I1037" s="30"/>
      <c r="J1037" s="30"/>
      <c r="K1037" s="30"/>
      <c r="L1037" s="30"/>
      <c r="M1037" s="44" t="str">
        <f t="shared" ref="M1037:M1100" si="16">LEFT(B1037,2)</f>
        <v>SA</v>
      </c>
    </row>
    <row r="1038" spans="1:13" ht="15.6" thickTop="1" thickBot="1" x14ac:dyDescent="0.35">
      <c r="A1038" s="189"/>
      <c r="B1038" s="13" t="s">
        <v>578</v>
      </c>
      <c r="C1038" s="7" t="s">
        <v>579</v>
      </c>
      <c r="D1038" s="42" t="s">
        <v>35</v>
      </c>
      <c r="E1038" s="30"/>
      <c r="F1038" s="31"/>
      <c r="G1038" s="31"/>
      <c r="H1038" s="30"/>
      <c r="I1038" s="30"/>
      <c r="J1038" s="30"/>
      <c r="K1038" s="30"/>
      <c r="L1038" s="30"/>
      <c r="M1038" s="44" t="str">
        <f t="shared" si="16"/>
        <v>SA</v>
      </c>
    </row>
    <row r="1039" spans="1:13" ht="15.6" thickTop="1" thickBot="1" x14ac:dyDescent="0.35">
      <c r="A1039" s="189"/>
      <c r="B1039" s="13" t="s">
        <v>578</v>
      </c>
      <c r="C1039" s="7" t="s">
        <v>579</v>
      </c>
      <c r="D1039" s="42" t="s">
        <v>64</v>
      </c>
      <c r="E1039" s="30"/>
      <c r="F1039" s="31"/>
      <c r="G1039" s="31"/>
      <c r="H1039" s="30"/>
      <c r="I1039" s="30"/>
      <c r="J1039" s="30"/>
      <c r="K1039" s="30"/>
      <c r="L1039" s="30"/>
      <c r="M1039" s="44" t="str">
        <f t="shared" si="16"/>
        <v>SA</v>
      </c>
    </row>
    <row r="1040" spans="1:13" ht="15.6" thickTop="1" thickBot="1" x14ac:dyDescent="0.35">
      <c r="A1040" s="189"/>
      <c r="B1040" s="13" t="s">
        <v>580</v>
      </c>
      <c r="C1040" s="7" t="s">
        <v>581</v>
      </c>
      <c r="D1040" s="42" t="s">
        <v>33</v>
      </c>
      <c r="E1040" s="30"/>
      <c r="F1040" s="31"/>
      <c r="G1040" s="31"/>
      <c r="H1040" s="30"/>
      <c r="I1040" s="30"/>
      <c r="J1040" s="30"/>
      <c r="K1040" s="30"/>
      <c r="L1040" s="30"/>
      <c r="M1040" s="44" t="str">
        <f t="shared" si="16"/>
        <v>SA</v>
      </c>
    </row>
    <row r="1041" spans="1:13" ht="15.6" thickTop="1" thickBot="1" x14ac:dyDescent="0.35">
      <c r="A1041" s="189"/>
      <c r="B1041" s="13" t="s">
        <v>580</v>
      </c>
      <c r="C1041" s="7" t="s">
        <v>581</v>
      </c>
      <c r="D1041" s="42" t="s">
        <v>35</v>
      </c>
      <c r="E1041" s="30"/>
      <c r="F1041" s="30"/>
      <c r="G1041" s="30"/>
      <c r="H1041" s="30"/>
      <c r="I1041" s="30"/>
      <c r="J1041" s="30"/>
      <c r="K1041" s="30"/>
      <c r="L1041" s="30"/>
      <c r="M1041" s="44" t="str">
        <f t="shared" si="16"/>
        <v>SA</v>
      </c>
    </row>
    <row r="1042" spans="1:13" ht="15.6" thickTop="1" thickBot="1" x14ac:dyDescent="0.35">
      <c r="A1042" s="189"/>
      <c r="B1042" s="13" t="s">
        <v>580</v>
      </c>
      <c r="C1042" s="7" t="s">
        <v>581</v>
      </c>
      <c r="D1042" s="42" t="s">
        <v>64</v>
      </c>
      <c r="E1042" s="30"/>
      <c r="F1042" s="30"/>
      <c r="G1042" s="30"/>
      <c r="H1042" s="30"/>
      <c r="I1042" s="30"/>
      <c r="J1042" s="30"/>
      <c r="K1042" s="30"/>
      <c r="L1042" s="30"/>
      <c r="M1042" s="44" t="str">
        <f t="shared" si="16"/>
        <v>SA</v>
      </c>
    </row>
    <row r="1043" spans="1:13" ht="15.6" thickTop="1" thickBot="1" x14ac:dyDescent="0.35">
      <c r="A1043" s="189"/>
      <c r="B1043" s="13" t="s">
        <v>582</v>
      </c>
      <c r="C1043" s="7" t="s">
        <v>583</v>
      </c>
      <c r="D1043" s="42" t="s">
        <v>33</v>
      </c>
      <c r="E1043" s="30"/>
      <c r="F1043" s="30"/>
      <c r="G1043" s="30"/>
      <c r="H1043" s="30"/>
      <c r="I1043" s="30"/>
      <c r="J1043" s="30"/>
      <c r="K1043" s="30"/>
      <c r="L1043" s="30"/>
      <c r="M1043" s="44" t="str">
        <f t="shared" si="16"/>
        <v>SA</v>
      </c>
    </row>
    <row r="1044" spans="1:13" ht="15.6" thickTop="1" thickBot="1" x14ac:dyDescent="0.35">
      <c r="A1044" s="189"/>
      <c r="B1044" s="13" t="s">
        <v>582</v>
      </c>
      <c r="C1044" s="7" t="s">
        <v>583</v>
      </c>
      <c r="D1044" s="42" t="s">
        <v>35</v>
      </c>
      <c r="E1044" s="30"/>
      <c r="F1044" s="30"/>
      <c r="G1044" s="30"/>
      <c r="H1044" s="30"/>
      <c r="I1044" s="30"/>
      <c r="J1044" s="30"/>
      <c r="K1044" s="30"/>
      <c r="L1044" s="30"/>
      <c r="M1044" s="44" t="str">
        <f t="shared" si="16"/>
        <v>SA</v>
      </c>
    </row>
    <row r="1045" spans="1:13" ht="15.6" thickTop="1" thickBot="1" x14ac:dyDescent="0.35">
      <c r="A1045" s="189"/>
      <c r="B1045" s="13" t="s">
        <v>582</v>
      </c>
      <c r="C1045" s="7" t="s">
        <v>583</v>
      </c>
      <c r="D1045" s="42" t="s">
        <v>64</v>
      </c>
      <c r="E1045" s="30"/>
      <c r="F1045" s="30"/>
      <c r="G1045" s="30"/>
      <c r="H1045" s="30"/>
      <c r="I1045" s="30"/>
      <c r="J1045" s="30"/>
      <c r="K1045" s="30"/>
      <c r="L1045" s="30"/>
      <c r="M1045" s="44" t="str">
        <f t="shared" si="16"/>
        <v>SA</v>
      </c>
    </row>
    <row r="1046" spans="1:13" ht="28.8" thickTop="1" thickBot="1" x14ac:dyDescent="0.35">
      <c r="A1046" s="189"/>
      <c r="B1046" s="13" t="s">
        <v>584</v>
      </c>
      <c r="C1046" s="7" t="s">
        <v>585</v>
      </c>
      <c r="D1046" s="42" t="s">
        <v>33</v>
      </c>
      <c r="E1046" s="30"/>
      <c r="F1046" s="31"/>
      <c r="G1046" s="31"/>
      <c r="H1046" s="30"/>
      <c r="I1046" s="30"/>
      <c r="J1046" s="30"/>
      <c r="K1046" s="30"/>
      <c r="L1046" s="30"/>
      <c r="M1046" s="44" t="str">
        <f t="shared" si="16"/>
        <v>SA</v>
      </c>
    </row>
    <row r="1047" spans="1:13" ht="28.8" thickTop="1" thickBot="1" x14ac:dyDescent="0.35">
      <c r="A1047" s="189"/>
      <c r="B1047" s="13" t="s">
        <v>584</v>
      </c>
      <c r="C1047" s="7" t="s">
        <v>585</v>
      </c>
      <c r="D1047" s="42" t="s">
        <v>35</v>
      </c>
      <c r="E1047" s="30"/>
      <c r="F1047" s="31"/>
      <c r="G1047" s="31"/>
      <c r="H1047" s="30"/>
      <c r="I1047" s="30"/>
      <c r="J1047" s="30"/>
      <c r="K1047" s="30"/>
      <c r="L1047" s="30"/>
      <c r="M1047" s="44" t="str">
        <f t="shared" si="16"/>
        <v>SA</v>
      </c>
    </row>
    <row r="1048" spans="1:13" ht="28.8" thickTop="1" thickBot="1" x14ac:dyDescent="0.35">
      <c r="A1048" s="189"/>
      <c r="B1048" s="13" t="s">
        <v>584</v>
      </c>
      <c r="C1048" s="7" t="s">
        <v>585</v>
      </c>
      <c r="D1048" s="42" t="s">
        <v>64</v>
      </c>
      <c r="E1048" s="30"/>
      <c r="F1048" s="31"/>
      <c r="G1048" s="31"/>
      <c r="H1048" s="30"/>
      <c r="I1048" s="30"/>
      <c r="J1048" s="30"/>
      <c r="K1048" s="30"/>
      <c r="L1048" s="30"/>
      <c r="M1048" s="44" t="str">
        <f t="shared" si="16"/>
        <v>SA</v>
      </c>
    </row>
    <row r="1049" spans="1:13" ht="28.8" thickTop="1" thickBot="1" x14ac:dyDescent="0.35">
      <c r="A1049" s="189"/>
      <c r="B1049" s="13" t="s">
        <v>586</v>
      </c>
      <c r="C1049" s="7" t="s">
        <v>587</v>
      </c>
      <c r="D1049" s="42" t="s">
        <v>33</v>
      </c>
      <c r="E1049" s="30"/>
      <c r="F1049" s="31"/>
      <c r="G1049" s="31"/>
      <c r="H1049" s="30"/>
      <c r="I1049" s="43"/>
      <c r="J1049" s="43"/>
      <c r="K1049" s="30"/>
      <c r="L1049" s="30"/>
      <c r="M1049" s="44" t="str">
        <f t="shared" si="16"/>
        <v>SA</v>
      </c>
    </row>
    <row r="1050" spans="1:13" ht="28.8" thickTop="1" thickBot="1" x14ac:dyDescent="0.35">
      <c r="A1050" s="189"/>
      <c r="B1050" s="13" t="s">
        <v>586</v>
      </c>
      <c r="C1050" s="7" t="s">
        <v>587</v>
      </c>
      <c r="D1050" s="42" t="s">
        <v>35</v>
      </c>
      <c r="E1050" s="30"/>
      <c r="F1050" s="31"/>
      <c r="G1050" s="31"/>
      <c r="H1050" s="30"/>
      <c r="I1050" s="43"/>
      <c r="J1050" s="43"/>
      <c r="K1050" s="30"/>
      <c r="L1050" s="30"/>
      <c r="M1050" s="44" t="str">
        <f t="shared" si="16"/>
        <v>SA</v>
      </c>
    </row>
    <row r="1051" spans="1:13" ht="28.8" thickTop="1" thickBot="1" x14ac:dyDescent="0.35">
      <c r="A1051" s="189"/>
      <c r="B1051" s="13" t="s">
        <v>586</v>
      </c>
      <c r="C1051" s="7" t="s">
        <v>587</v>
      </c>
      <c r="D1051" s="42" t="s">
        <v>64</v>
      </c>
      <c r="E1051" s="30"/>
      <c r="F1051" s="31"/>
      <c r="G1051" s="31"/>
      <c r="H1051" s="30"/>
      <c r="I1051" s="43"/>
      <c r="J1051" s="43"/>
      <c r="K1051" s="30"/>
      <c r="L1051" s="30"/>
      <c r="M1051" s="44" t="str">
        <f t="shared" si="16"/>
        <v>SA</v>
      </c>
    </row>
    <row r="1052" spans="1:13" ht="28.8" thickTop="1" thickBot="1" x14ac:dyDescent="0.35">
      <c r="A1052" s="189"/>
      <c r="B1052" s="13" t="s">
        <v>588</v>
      </c>
      <c r="C1052" s="7" t="s">
        <v>589</v>
      </c>
      <c r="D1052" s="42" t="s">
        <v>33</v>
      </c>
      <c r="E1052" s="30"/>
      <c r="F1052" s="31"/>
      <c r="G1052" s="31"/>
      <c r="H1052" s="30"/>
      <c r="I1052" s="30"/>
      <c r="J1052" s="30"/>
      <c r="K1052" s="30"/>
      <c r="L1052" s="30"/>
      <c r="M1052" s="44" t="str">
        <f t="shared" si="16"/>
        <v>SA</v>
      </c>
    </row>
    <row r="1053" spans="1:13" ht="28.8" thickTop="1" thickBot="1" x14ac:dyDescent="0.35">
      <c r="A1053" s="189"/>
      <c r="B1053" s="13" t="s">
        <v>588</v>
      </c>
      <c r="C1053" s="7" t="s">
        <v>589</v>
      </c>
      <c r="D1053" s="42" t="s">
        <v>35</v>
      </c>
      <c r="E1053" s="30"/>
      <c r="F1053" s="30"/>
      <c r="G1053" s="30"/>
      <c r="H1053" s="30"/>
      <c r="I1053" s="30"/>
      <c r="J1053" s="30"/>
      <c r="K1053" s="30"/>
      <c r="L1053" s="30"/>
      <c r="M1053" s="44" t="str">
        <f t="shared" si="16"/>
        <v>SA</v>
      </c>
    </row>
    <row r="1054" spans="1:13" ht="28.8" thickTop="1" thickBot="1" x14ac:dyDescent="0.35">
      <c r="A1054" s="189"/>
      <c r="B1054" s="13" t="s">
        <v>588</v>
      </c>
      <c r="C1054" s="7" t="s">
        <v>589</v>
      </c>
      <c r="D1054" s="42" t="s">
        <v>64</v>
      </c>
      <c r="E1054" s="30"/>
      <c r="F1054" s="30"/>
      <c r="G1054" s="30"/>
      <c r="H1054" s="30"/>
      <c r="I1054" s="30"/>
      <c r="J1054" s="30"/>
      <c r="K1054" s="30"/>
      <c r="L1054" s="30"/>
      <c r="M1054" s="44" t="str">
        <f t="shared" si="16"/>
        <v>SA</v>
      </c>
    </row>
    <row r="1055" spans="1:13" ht="15.6" thickTop="1" thickBot="1" x14ac:dyDescent="0.35">
      <c r="A1055" s="189"/>
      <c r="B1055" s="13" t="s">
        <v>590</v>
      </c>
      <c r="C1055" s="7" t="s">
        <v>591</v>
      </c>
      <c r="D1055" s="42" t="s">
        <v>33</v>
      </c>
      <c r="E1055" s="30"/>
      <c r="F1055" s="31"/>
      <c r="G1055" s="31"/>
      <c r="H1055" s="30"/>
      <c r="I1055" s="30"/>
      <c r="J1055" s="30"/>
      <c r="K1055" s="30"/>
      <c r="L1055" s="30"/>
      <c r="M1055" s="44" t="str">
        <f t="shared" si="16"/>
        <v>SA</v>
      </c>
    </row>
    <row r="1056" spans="1:13" ht="15.6" thickTop="1" thickBot="1" x14ac:dyDescent="0.35">
      <c r="A1056" s="189"/>
      <c r="B1056" s="13" t="s">
        <v>590</v>
      </c>
      <c r="C1056" s="7" t="s">
        <v>591</v>
      </c>
      <c r="D1056" s="42" t="s">
        <v>35</v>
      </c>
      <c r="E1056" s="30"/>
      <c r="F1056" s="30"/>
      <c r="G1056" s="30"/>
      <c r="H1056" s="30"/>
      <c r="I1056" s="30"/>
      <c r="J1056" s="30"/>
      <c r="K1056" s="30"/>
      <c r="L1056" s="30"/>
      <c r="M1056" s="44" t="str">
        <f t="shared" si="16"/>
        <v>SA</v>
      </c>
    </row>
    <row r="1057" spans="1:13" ht="15.6" thickTop="1" thickBot="1" x14ac:dyDescent="0.35">
      <c r="A1057" s="189"/>
      <c r="B1057" s="13" t="s">
        <v>590</v>
      </c>
      <c r="C1057" s="7" t="s">
        <v>591</v>
      </c>
      <c r="D1057" s="42" t="s">
        <v>64</v>
      </c>
      <c r="E1057" s="30"/>
      <c r="F1057" s="30"/>
      <c r="G1057" s="30"/>
      <c r="H1057" s="30"/>
      <c r="I1057" s="30"/>
      <c r="J1057" s="30"/>
      <c r="K1057" s="30"/>
      <c r="L1057" s="30"/>
      <c r="M1057" s="44" t="str">
        <f t="shared" si="16"/>
        <v>SA</v>
      </c>
    </row>
    <row r="1058" spans="1:13" ht="15.6" thickTop="1" thickBot="1" x14ac:dyDescent="0.35">
      <c r="A1058" s="189"/>
      <c r="B1058" s="14" t="s">
        <v>592</v>
      </c>
      <c r="C1058" s="6" t="s">
        <v>593</v>
      </c>
      <c r="D1058" s="45" t="s">
        <v>33</v>
      </c>
      <c r="E1058" s="30"/>
      <c r="F1058" s="30"/>
      <c r="G1058" s="30"/>
      <c r="H1058" s="30"/>
      <c r="I1058" s="30"/>
      <c r="J1058" s="30"/>
      <c r="K1058" s="30"/>
      <c r="L1058" s="30"/>
      <c r="M1058" s="44" t="str">
        <f t="shared" si="16"/>
        <v>SA</v>
      </c>
    </row>
    <row r="1059" spans="1:13" ht="15.6" thickTop="1" thickBot="1" x14ac:dyDescent="0.35">
      <c r="A1059" s="189"/>
      <c r="B1059" s="14" t="s">
        <v>592</v>
      </c>
      <c r="C1059" s="6" t="s">
        <v>593</v>
      </c>
      <c r="D1059" s="45" t="s">
        <v>35</v>
      </c>
      <c r="E1059" s="30"/>
      <c r="F1059" s="30"/>
      <c r="G1059" s="30"/>
      <c r="H1059" s="30"/>
      <c r="I1059" s="30"/>
      <c r="J1059" s="30"/>
      <c r="K1059" s="30"/>
      <c r="L1059" s="30"/>
      <c r="M1059" s="44" t="str">
        <f t="shared" si="16"/>
        <v>SA</v>
      </c>
    </row>
    <row r="1060" spans="1:13" ht="15.6" thickTop="1" thickBot="1" x14ac:dyDescent="0.35">
      <c r="A1060" s="189"/>
      <c r="B1060" s="14" t="s">
        <v>592</v>
      </c>
      <c r="C1060" s="6" t="s">
        <v>593</v>
      </c>
      <c r="D1060" s="45" t="s">
        <v>64</v>
      </c>
      <c r="E1060" s="30"/>
      <c r="F1060" s="30"/>
      <c r="G1060" s="30"/>
      <c r="H1060" s="30"/>
      <c r="I1060" s="30"/>
      <c r="J1060" s="30"/>
      <c r="K1060" s="30"/>
      <c r="L1060" s="30"/>
      <c r="M1060" s="44" t="str">
        <f t="shared" si="16"/>
        <v>SA</v>
      </c>
    </row>
    <row r="1061" spans="1:13" ht="28.8" thickTop="1" thickBot="1" x14ac:dyDescent="0.35">
      <c r="A1061" s="189"/>
      <c r="B1061" s="14" t="s">
        <v>594</v>
      </c>
      <c r="C1061" s="6" t="s">
        <v>595</v>
      </c>
      <c r="D1061" s="45" t="s">
        <v>33</v>
      </c>
      <c r="E1061" s="30"/>
      <c r="F1061" s="31"/>
      <c r="G1061" s="31"/>
      <c r="H1061" s="30"/>
      <c r="I1061" s="30"/>
      <c r="J1061" s="30"/>
      <c r="K1061" s="30"/>
      <c r="L1061" s="30"/>
      <c r="M1061" s="44" t="str">
        <f t="shared" si="16"/>
        <v>SA</v>
      </c>
    </row>
    <row r="1062" spans="1:13" ht="28.8" thickTop="1" thickBot="1" x14ac:dyDescent="0.35">
      <c r="A1062" s="189"/>
      <c r="B1062" s="14" t="s">
        <v>594</v>
      </c>
      <c r="C1062" s="6" t="s">
        <v>595</v>
      </c>
      <c r="D1062" s="45" t="s">
        <v>35</v>
      </c>
      <c r="E1062" s="30"/>
      <c r="F1062" s="30"/>
      <c r="G1062" s="30"/>
      <c r="H1062" s="30"/>
      <c r="I1062" s="30"/>
      <c r="J1062" s="30"/>
      <c r="K1062" s="30"/>
      <c r="L1062" s="30"/>
      <c r="M1062" s="44" t="str">
        <f t="shared" si="16"/>
        <v>SA</v>
      </c>
    </row>
    <row r="1063" spans="1:13" ht="28.8" thickTop="1" thickBot="1" x14ac:dyDescent="0.35">
      <c r="A1063" s="189"/>
      <c r="B1063" s="14" t="s">
        <v>594</v>
      </c>
      <c r="C1063" s="6" t="s">
        <v>595</v>
      </c>
      <c r="D1063" s="45" t="s">
        <v>64</v>
      </c>
      <c r="E1063" s="30"/>
      <c r="F1063" s="30"/>
      <c r="G1063" s="30"/>
      <c r="H1063" s="30"/>
      <c r="I1063" s="30"/>
      <c r="J1063" s="30"/>
      <c r="K1063" s="30"/>
      <c r="L1063" s="30"/>
      <c r="M1063" s="44" t="str">
        <f t="shared" si="16"/>
        <v>SA</v>
      </c>
    </row>
    <row r="1064" spans="1:13" ht="15.6" thickTop="1" thickBot="1" x14ac:dyDescent="0.35">
      <c r="A1064" s="189"/>
      <c r="B1064" s="14" t="s">
        <v>596</v>
      </c>
      <c r="C1064" s="6" t="s">
        <v>597</v>
      </c>
      <c r="D1064" s="45" t="s">
        <v>33</v>
      </c>
      <c r="E1064" s="30"/>
      <c r="F1064" s="31"/>
      <c r="G1064" s="31"/>
      <c r="H1064" s="30"/>
      <c r="I1064" s="30"/>
      <c r="J1064" s="30"/>
      <c r="K1064" s="30"/>
      <c r="L1064" s="30"/>
      <c r="M1064" s="44" t="str">
        <f t="shared" si="16"/>
        <v>SA</v>
      </c>
    </row>
    <row r="1065" spans="1:13" ht="15.6" thickTop="1" thickBot="1" x14ac:dyDescent="0.35">
      <c r="A1065" s="189"/>
      <c r="B1065" s="55" t="s">
        <v>596</v>
      </c>
      <c r="C1065" s="22" t="s">
        <v>597</v>
      </c>
      <c r="D1065" s="45" t="s">
        <v>35</v>
      </c>
      <c r="E1065" s="31"/>
      <c r="F1065" s="31"/>
      <c r="G1065" s="31"/>
      <c r="H1065" s="31"/>
      <c r="I1065" s="31"/>
      <c r="J1065" s="31"/>
      <c r="K1065" s="31"/>
      <c r="L1065" s="31"/>
      <c r="M1065" s="44" t="str">
        <f t="shared" si="16"/>
        <v>SA</v>
      </c>
    </row>
    <row r="1066" spans="1:13" ht="15.6" thickTop="1" thickBot="1" x14ac:dyDescent="0.35">
      <c r="A1066" s="189"/>
      <c r="B1066" s="55" t="s">
        <v>596</v>
      </c>
      <c r="C1066" s="22" t="s">
        <v>597</v>
      </c>
      <c r="D1066" s="45" t="s">
        <v>64</v>
      </c>
      <c r="E1066" s="31"/>
      <c r="F1066" s="31"/>
      <c r="G1066" s="31"/>
      <c r="H1066" s="31"/>
      <c r="I1066" s="31"/>
      <c r="J1066" s="31"/>
      <c r="K1066" s="31"/>
      <c r="L1066" s="31"/>
      <c r="M1066" s="44" t="str">
        <f t="shared" si="16"/>
        <v>SA</v>
      </c>
    </row>
    <row r="1067" spans="1:13" ht="15.6" thickTop="1" thickBot="1" x14ac:dyDescent="0.35">
      <c r="A1067" s="189"/>
      <c r="B1067" s="55" t="s">
        <v>598</v>
      </c>
      <c r="C1067" s="22" t="s">
        <v>599</v>
      </c>
      <c r="D1067" s="45" t="s">
        <v>33</v>
      </c>
      <c r="E1067" s="31"/>
      <c r="F1067" s="31"/>
      <c r="G1067" s="31"/>
      <c r="H1067" s="31"/>
      <c r="I1067" s="31"/>
      <c r="J1067" s="31"/>
      <c r="K1067" s="31"/>
      <c r="L1067" s="31"/>
      <c r="M1067" s="44" t="str">
        <f t="shared" si="16"/>
        <v>SA</v>
      </c>
    </row>
    <row r="1068" spans="1:13" ht="15.6" thickTop="1" thickBot="1" x14ac:dyDescent="0.35">
      <c r="A1068" s="189"/>
      <c r="B1068" s="55" t="s">
        <v>598</v>
      </c>
      <c r="C1068" s="22" t="s">
        <v>599</v>
      </c>
      <c r="D1068" s="45" t="s">
        <v>35</v>
      </c>
      <c r="E1068" s="31"/>
      <c r="F1068" s="31"/>
      <c r="G1068" s="31"/>
      <c r="H1068" s="31"/>
      <c r="I1068" s="31"/>
      <c r="J1068" s="31"/>
      <c r="K1068" s="31"/>
      <c r="L1068" s="31"/>
      <c r="M1068" s="44" t="str">
        <f t="shared" si="16"/>
        <v>SA</v>
      </c>
    </row>
    <row r="1069" spans="1:13" ht="15.6" thickTop="1" thickBot="1" x14ac:dyDescent="0.35">
      <c r="A1069" s="189"/>
      <c r="B1069" s="55" t="s">
        <v>598</v>
      </c>
      <c r="C1069" s="22" t="s">
        <v>599</v>
      </c>
      <c r="D1069" s="45" t="s">
        <v>64</v>
      </c>
      <c r="E1069" s="31"/>
      <c r="F1069" s="31"/>
      <c r="G1069" s="31"/>
      <c r="H1069" s="31"/>
      <c r="I1069" s="31"/>
      <c r="J1069" s="31"/>
      <c r="K1069" s="31"/>
      <c r="L1069" s="31"/>
      <c r="M1069" s="44" t="str">
        <f t="shared" si="16"/>
        <v>SA</v>
      </c>
    </row>
    <row r="1070" spans="1:13" ht="15.6" thickTop="1" thickBot="1" x14ac:dyDescent="0.35">
      <c r="A1070" s="189"/>
      <c r="B1070" s="55" t="s">
        <v>600</v>
      </c>
      <c r="C1070" s="22" t="s">
        <v>601</v>
      </c>
      <c r="D1070" s="45" t="s">
        <v>33</v>
      </c>
      <c r="E1070" s="31"/>
      <c r="F1070" s="31"/>
      <c r="G1070" s="31"/>
      <c r="H1070" s="31"/>
      <c r="I1070" s="31"/>
      <c r="J1070" s="31"/>
      <c r="K1070" s="31"/>
      <c r="L1070" s="31"/>
      <c r="M1070" s="44" t="str">
        <f t="shared" si="16"/>
        <v>SA</v>
      </c>
    </row>
    <row r="1071" spans="1:13" ht="15.6" thickTop="1" thickBot="1" x14ac:dyDescent="0.35">
      <c r="A1071" s="189"/>
      <c r="B1071" s="55" t="s">
        <v>600</v>
      </c>
      <c r="C1071" s="22" t="s">
        <v>601</v>
      </c>
      <c r="D1071" s="45" t="s">
        <v>35</v>
      </c>
      <c r="E1071" s="31"/>
      <c r="F1071" s="31"/>
      <c r="G1071" s="31"/>
      <c r="H1071" s="31"/>
      <c r="I1071" s="31"/>
      <c r="J1071" s="31"/>
      <c r="K1071" s="31"/>
      <c r="L1071" s="31"/>
      <c r="M1071" s="44" t="str">
        <f t="shared" si="16"/>
        <v>SA</v>
      </c>
    </row>
    <row r="1072" spans="1:13" ht="15.6" thickTop="1" thickBot="1" x14ac:dyDescent="0.35">
      <c r="A1072" s="189"/>
      <c r="B1072" s="55" t="s">
        <v>600</v>
      </c>
      <c r="C1072" s="22" t="s">
        <v>601</v>
      </c>
      <c r="D1072" s="45" t="s">
        <v>64</v>
      </c>
      <c r="E1072" s="31"/>
      <c r="F1072" s="31"/>
      <c r="G1072" s="31"/>
      <c r="H1072" s="31"/>
      <c r="I1072" s="31"/>
      <c r="J1072" s="31"/>
      <c r="K1072" s="31"/>
      <c r="L1072" s="31"/>
      <c r="M1072" s="44" t="str">
        <f t="shared" si="16"/>
        <v>SA</v>
      </c>
    </row>
    <row r="1073" spans="1:13" ht="15.6" thickTop="1" thickBot="1" x14ac:dyDescent="0.35">
      <c r="A1073" s="189"/>
      <c r="B1073" s="55" t="s">
        <v>602</v>
      </c>
      <c r="C1073" s="22" t="s">
        <v>603</v>
      </c>
      <c r="D1073" s="45" t="s">
        <v>33</v>
      </c>
      <c r="E1073" s="31"/>
      <c r="F1073" s="31"/>
      <c r="G1073" s="31"/>
      <c r="H1073" s="31"/>
      <c r="I1073" s="31"/>
      <c r="J1073" s="31"/>
      <c r="K1073" s="31"/>
      <c r="L1073" s="31"/>
      <c r="M1073" s="44" t="str">
        <f t="shared" si="16"/>
        <v>SA</v>
      </c>
    </row>
    <row r="1074" spans="1:13" ht="15.6" thickTop="1" thickBot="1" x14ac:dyDescent="0.35">
      <c r="A1074" s="189"/>
      <c r="B1074" s="17" t="s">
        <v>602</v>
      </c>
      <c r="C1074" s="19" t="s">
        <v>603</v>
      </c>
      <c r="D1074" s="42" t="s">
        <v>35</v>
      </c>
      <c r="E1074" s="31"/>
      <c r="F1074" s="31"/>
      <c r="G1074" s="31"/>
      <c r="H1074" s="31"/>
      <c r="I1074" s="31"/>
      <c r="J1074" s="31"/>
      <c r="K1074" s="31"/>
      <c r="L1074" s="31"/>
      <c r="M1074" s="44" t="str">
        <f t="shared" si="16"/>
        <v>SA</v>
      </c>
    </row>
    <row r="1075" spans="1:13" ht="15.6" thickTop="1" thickBot="1" x14ac:dyDescent="0.35">
      <c r="A1075" s="189"/>
      <c r="B1075" s="61" t="s">
        <v>602</v>
      </c>
      <c r="C1075" s="23" t="s">
        <v>603</v>
      </c>
      <c r="D1075" s="46" t="s">
        <v>64</v>
      </c>
      <c r="E1075" s="32"/>
      <c r="F1075" s="32"/>
      <c r="G1075" s="32"/>
      <c r="H1075" s="32"/>
      <c r="I1075" s="32"/>
      <c r="J1075" s="32"/>
      <c r="K1075" s="32"/>
      <c r="L1075" s="32"/>
      <c r="M1075" s="44" t="str">
        <f t="shared" si="16"/>
        <v>SA</v>
      </c>
    </row>
    <row r="1076" spans="1:13" ht="28.8" thickTop="1" thickBot="1" x14ac:dyDescent="0.35">
      <c r="A1076" s="186" t="s">
        <v>604</v>
      </c>
      <c r="B1076" s="12" t="s">
        <v>605</v>
      </c>
      <c r="C1076" s="18" t="s">
        <v>606</v>
      </c>
      <c r="D1076" s="47" t="s">
        <v>31</v>
      </c>
      <c r="E1076" s="33"/>
      <c r="F1076" s="33"/>
      <c r="G1076" s="33"/>
      <c r="H1076" s="33"/>
      <c r="I1076" s="48"/>
      <c r="J1076" s="48"/>
      <c r="K1076" s="33"/>
      <c r="L1076" s="33"/>
      <c r="M1076" s="44" t="str">
        <f t="shared" si="16"/>
        <v>SC</v>
      </c>
    </row>
    <row r="1077" spans="1:13" ht="28.8" thickTop="1" thickBot="1" x14ac:dyDescent="0.35">
      <c r="A1077" s="186"/>
      <c r="B1077" s="12" t="s">
        <v>605</v>
      </c>
      <c r="C1077" s="18" t="s">
        <v>606</v>
      </c>
      <c r="D1077" s="42" t="s">
        <v>32</v>
      </c>
      <c r="E1077" s="33"/>
      <c r="F1077" s="33"/>
      <c r="G1077" s="33"/>
      <c r="H1077" s="33"/>
      <c r="I1077" s="48"/>
      <c r="J1077" s="48"/>
      <c r="K1077" s="33"/>
      <c r="L1077" s="33"/>
      <c r="M1077" s="44" t="str">
        <f t="shared" si="16"/>
        <v>SC</v>
      </c>
    </row>
    <row r="1078" spans="1:13" ht="28.8" thickTop="1" thickBot="1" x14ac:dyDescent="0.35">
      <c r="A1078" s="186"/>
      <c r="B1078" s="12" t="s">
        <v>605</v>
      </c>
      <c r="C1078" s="18" t="s">
        <v>606</v>
      </c>
      <c r="D1078" s="42" t="s">
        <v>33</v>
      </c>
      <c r="E1078" s="33"/>
      <c r="F1078" s="33"/>
      <c r="G1078" s="33"/>
      <c r="H1078" s="33"/>
      <c r="I1078" s="48"/>
      <c r="J1078" s="48"/>
      <c r="K1078" s="33"/>
      <c r="L1078" s="33"/>
      <c r="M1078" s="44" t="str">
        <f t="shared" si="16"/>
        <v>SC</v>
      </c>
    </row>
    <row r="1079" spans="1:13" ht="28.8" thickTop="1" thickBot="1" x14ac:dyDescent="0.35">
      <c r="A1079" s="186"/>
      <c r="B1079" s="12" t="s">
        <v>605</v>
      </c>
      <c r="C1079" s="18" t="s">
        <v>606</v>
      </c>
      <c r="D1079" s="42" t="s">
        <v>35</v>
      </c>
      <c r="E1079" s="33"/>
      <c r="F1079" s="33"/>
      <c r="G1079" s="33"/>
      <c r="H1079" s="33"/>
      <c r="I1079" s="48"/>
      <c r="J1079" s="48"/>
      <c r="K1079" s="33"/>
      <c r="L1079" s="33"/>
      <c r="M1079" s="44" t="str">
        <f t="shared" si="16"/>
        <v>SC</v>
      </c>
    </row>
    <row r="1080" spans="1:13" ht="28.8" thickTop="1" thickBot="1" x14ac:dyDescent="0.35">
      <c r="A1080" s="190"/>
      <c r="B1080" s="12" t="s">
        <v>605</v>
      </c>
      <c r="C1080" s="18" t="s">
        <v>606</v>
      </c>
      <c r="D1080" s="42" t="s">
        <v>64</v>
      </c>
      <c r="E1080" s="33"/>
      <c r="F1080" s="33"/>
      <c r="G1080" s="33"/>
      <c r="H1080" s="33"/>
      <c r="I1080" s="48"/>
      <c r="J1080" s="48"/>
      <c r="K1080" s="33"/>
      <c r="L1080" s="33"/>
      <c r="M1080" s="44" t="str">
        <f t="shared" si="16"/>
        <v>SC</v>
      </c>
    </row>
    <row r="1081" spans="1:13" ht="15.6" thickTop="1" thickBot="1" x14ac:dyDescent="0.35">
      <c r="A1081" s="186"/>
      <c r="B1081" s="13" t="s">
        <v>607</v>
      </c>
      <c r="C1081" s="7" t="s">
        <v>608</v>
      </c>
      <c r="D1081" s="42" t="s">
        <v>31</v>
      </c>
      <c r="E1081" s="30"/>
      <c r="F1081" s="30"/>
      <c r="G1081" s="30"/>
      <c r="H1081" s="30"/>
      <c r="I1081" s="30"/>
      <c r="J1081" s="30"/>
      <c r="K1081" s="30"/>
      <c r="L1081" s="30"/>
      <c r="M1081" s="44" t="str">
        <f t="shared" si="16"/>
        <v>SC</v>
      </c>
    </row>
    <row r="1082" spans="1:13" ht="15.6" thickTop="1" thickBot="1" x14ac:dyDescent="0.35">
      <c r="A1082" s="186"/>
      <c r="B1082" s="13" t="s">
        <v>607</v>
      </c>
      <c r="C1082" s="7" t="s">
        <v>608</v>
      </c>
      <c r="D1082" s="42" t="s">
        <v>35</v>
      </c>
      <c r="E1082" s="30"/>
      <c r="F1082" s="30"/>
      <c r="G1082" s="30"/>
      <c r="H1082" s="30"/>
      <c r="I1082" s="30"/>
      <c r="J1082" s="30"/>
      <c r="K1082" s="30"/>
      <c r="L1082" s="30"/>
      <c r="M1082" s="44" t="str">
        <f t="shared" si="16"/>
        <v>SC</v>
      </c>
    </row>
    <row r="1083" spans="1:13" ht="15.6" thickTop="1" thickBot="1" x14ac:dyDescent="0.35">
      <c r="A1083" s="190"/>
      <c r="B1083" s="13" t="s">
        <v>607</v>
      </c>
      <c r="C1083" s="7" t="s">
        <v>608</v>
      </c>
      <c r="D1083" s="42" t="s">
        <v>64</v>
      </c>
      <c r="E1083" s="30"/>
      <c r="F1083" s="30"/>
      <c r="G1083" s="30"/>
      <c r="H1083" s="30"/>
      <c r="I1083" s="30"/>
      <c r="J1083" s="30"/>
      <c r="K1083" s="30"/>
      <c r="L1083" s="30"/>
      <c r="M1083" s="44" t="str">
        <f t="shared" si="16"/>
        <v>SC</v>
      </c>
    </row>
    <row r="1084" spans="1:13" ht="15.6" thickTop="1" thickBot="1" x14ac:dyDescent="0.35">
      <c r="A1084" s="186"/>
      <c r="B1084" s="13" t="s">
        <v>609</v>
      </c>
      <c r="C1084" s="7" t="s">
        <v>610</v>
      </c>
      <c r="D1084" s="42" t="s">
        <v>31</v>
      </c>
      <c r="E1084" s="30"/>
      <c r="F1084" s="30"/>
      <c r="G1084" s="30"/>
      <c r="H1084" s="30"/>
      <c r="I1084" s="30"/>
      <c r="J1084" s="30"/>
      <c r="K1084" s="30"/>
      <c r="L1084" s="30"/>
      <c r="M1084" s="44" t="str">
        <f t="shared" si="16"/>
        <v>SC</v>
      </c>
    </row>
    <row r="1085" spans="1:13" ht="15.6" thickTop="1" thickBot="1" x14ac:dyDescent="0.35">
      <c r="A1085" s="186"/>
      <c r="B1085" s="13" t="s">
        <v>609</v>
      </c>
      <c r="C1085" s="7" t="s">
        <v>610</v>
      </c>
      <c r="D1085" s="42" t="s">
        <v>35</v>
      </c>
      <c r="E1085" s="30"/>
      <c r="F1085" s="30"/>
      <c r="G1085" s="30"/>
      <c r="H1085" s="30"/>
      <c r="I1085" s="30"/>
      <c r="J1085" s="30"/>
      <c r="K1085" s="30"/>
      <c r="L1085" s="30"/>
      <c r="M1085" s="44" t="str">
        <f t="shared" si="16"/>
        <v>SC</v>
      </c>
    </row>
    <row r="1086" spans="1:13" ht="15.6" thickTop="1" thickBot="1" x14ac:dyDescent="0.35">
      <c r="A1086" s="190"/>
      <c r="B1086" s="13" t="s">
        <v>609</v>
      </c>
      <c r="C1086" s="7" t="s">
        <v>610</v>
      </c>
      <c r="D1086" s="42" t="s">
        <v>64</v>
      </c>
      <c r="E1086" s="30"/>
      <c r="F1086" s="30"/>
      <c r="G1086" s="30"/>
      <c r="H1086" s="30"/>
      <c r="I1086" s="30"/>
      <c r="J1086" s="30"/>
      <c r="K1086" s="30"/>
      <c r="L1086" s="30"/>
      <c r="M1086" s="44" t="str">
        <f t="shared" si="16"/>
        <v>SC</v>
      </c>
    </row>
    <row r="1087" spans="1:13" ht="15.6" thickTop="1" thickBot="1" x14ac:dyDescent="0.35">
      <c r="A1087" s="186"/>
      <c r="B1087" s="13" t="s">
        <v>611</v>
      </c>
      <c r="C1087" s="7" t="s">
        <v>612</v>
      </c>
      <c r="D1087" s="42" t="s">
        <v>31</v>
      </c>
      <c r="E1087" s="30"/>
      <c r="F1087" s="30"/>
      <c r="G1087" s="30"/>
      <c r="H1087" s="30"/>
      <c r="I1087" s="30"/>
      <c r="J1087" s="30"/>
      <c r="K1087" s="30"/>
      <c r="L1087" s="30"/>
      <c r="M1087" s="44" t="str">
        <f t="shared" si="16"/>
        <v>SC</v>
      </c>
    </row>
    <row r="1088" spans="1:13" ht="15.6" thickTop="1" thickBot="1" x14ac:dyDescent="0.35">
      <c r="A1088" s="186"/>
      <c r="B1088" s="13" t="s">
        <v>611</v>
      </c>
      <c r="C1088" s="7" t="s">
        <v>612</v>
      </c>
      <c r="D1088" s="42" t="s">
        <v>32</v>
      </c>
      <c r="E1088" s="30"/>
      <c r="F1088" s="30"/>
      <c r="G1088" s="30"/>
      <c r="H1088" s="30"/>
      <c r="I1088" s="30"/>
      <c r="J1088" s="30"/>
      <c r="K1088" s="30"/>
      <c r="L1088" s="30"/>
      <c r="M1088" s="44" t="str">
        <f t="shared" si="16"/>
        <v>SC</v>
      </c>
    </row>
    <row r="1089" spans="1:13" ht="15.6" thickTop="1" thickBot="1" x14ac:dyDescent="0.35">
      <c r="A1089" s="186"/>
      <c r="B1089" s="13" t="s">
        <v>611</v>
      </c>
      <c r="C1089" s="7" t="s">
        <v>612</v>
      </c>
      <c r="D1089" s="42" t="s">
        <v>33</v>
      </c>
      <c r="E1089" s="30"/>
      <c r="F1089" s="30"/>
      <c r="G1089" s="30"/>
      <c r="H1089" s="30"/>
      <c r="I1089" s="30"/>
      <c r="J1089" s="30"/>
      <c r="K1089" s="30"/>
      <c r="L1089" s="30"/>
      <c r="M1089" s="44" t="str">
        <f t="shared" si="16"/>
        <v>SC</v>
      </c>
    </row>
    <row r="1090" spans="1:13" ht="15.6" thickTop="1" thickBot="1" x14ac:dyDescent="0.35">
      <c r="A1090" s="186"/>
      <c r="B1090" s="13" t="s">
        <v>611</v>
      </c>
      <c r="C1090" s="7" t="s">
        <v>612</v>
      </c>
      <c r="D1090" s="42" t="s">
        <v>35</v>
      </c>
      <c r="E1090" s="30"/>
      <c r="F1090" s="30"/>
      <c r="G1090" s="30"/>
      <c r="H1090" s="30"/>
      <c r="I1090" s="30"/>
      <c r="J1090" s="30"/>
      <c r="K1090" s="30"/>
      <c r="L1090" s="30"/>
      <c r="M1090" s="44" t="str">
        <f t="shared" si="16"/>
        <v>SC</v>
      </c>
    </row>
    <row r="1091" spans="1:13" ht="15.6" thickTop="1" thickBot="1" x14ac:dyDescent="0.35">
      <c r="A1091" s="190"/>
      <c r="B1091" s="13" t="s">
        <v>611</v>
      </c>
      <c r="C1091" s="7" t="s">
        <v>612</v>
      </c>
      <c r="D1091" s="42" t="s">
        <v>64</v>
      </c>
      <c r="E1091" s="30"/>
      <c r="F1091" s="30"/>
      <c r="G1091" s="30"/>
      <c r="H1091" s="30"/>
      <c r="I1091" s="30"/>
      <c r="J1091" s="30"/>
      <c r="K1091" s="30"/>
      <c r="L1091" s="30"/>
      <c r="M1091" s="44" t="str">
        <f t="shared" si="16"/>
        <v>SC</v>
      </c>
    </row>
    <row r="1092" spans="1:13" ht="15.6" thickTop="1" thickBot="1" x14ac:dyDescent="0.35">
      <c r="A1092" s="186"/>
      <c r="B1092" s="13" t="s">
        <v>613</v>
      </c>
      <c r="C1092" s="7" t="s">
        <v>614</v>
      </c>
      <c r="D1092" s="42" t="s">
        <v>31</v>
      </c>
      <c r="E1092" s="30"/>
      <c r="F1092" s="30"/>
      <c r="G1092" s="30"/>
      <c r="H1092" s="30"/>
      <c r="I1092" s="30"/>
      <c r="J1092" s="30"/>
      <c r="K1092" s="30"/>
      <c r="L1092" s="30"/>
      <c r="M1092" s="44" t="str">
        <f t="shared" si="16"/>
        <v>SC</v>
      </c>
    </row>
    <row r="1093" spans="1:13" ht="15.6" thickTop="1" thickBot="1" x14ac:dyDescent="0.35">
      <c r="A1093" s="186"/>
      <c r="B1093" s="13" t="s">
        <v>613</v>
      </c>
      <c r="C1093" s="7" t="s">
        <v>614</v>
      </c>
      <c r="D1093" s="42" t="s">
        <v>35</v>
      </c>
      <c r="E1093" s="30"/>
      <c r="F1093" s="30"/>
      <c r="G1093" s="30"/>
      <c r="H1093" s="30"/>
      <c r="I1093" s="30"/>
      <c r="J1093" s="30"/>
      <c r="K1093" s="30"/>
      <c r="L1093" s="30"/>
      <c r="M1093" s="44" t="str">
        <f t="shared" si="16"/>
        <v>SC</v>
      </c>
    </row>
    <row r="1094" spans="1:13" ht="15.6" thickTop="1" thickBot="1" x14ac:dyDescent="0.35">
      <c r="A1094" s="190"/>
      <c r="B1094" s="13" t="s">
        <v>613</v>
      </c>
      <c r="C1094" s="7" t="s">
        <v>614</v>
      </c>
      <c r="D1094" s="42" t="s">
        <v>64</v>
      </c>
      <c r="E1094" s="30"/>
      <c r="F1094" s="30"/>
      <c r="G1094" s="30"/>
      <c r="H1094" s="30"/>
      <c r="I1094" s="30"/>
      <c r="J1094" s="30"/>
      <c r="K1094" s="30"/>
      <c r="L1094" s="30"/>
      <c r="M1094" s="44" t="str">
        <f t="shared" si="16"/>
        <v>SC</v>
      </c>
    </row>
    <row r="1095" spans="1:13" ht="15.6" thickTop="1" thickBot="1" x14ac:dyDescent="0.35">
      <c r="A1095" s="186"/>
      <c r="B1095" s="13" t="s">
        <v>615</v>
      </c>
      <c r="C1095" s="7" t="s">
        <v>616</v>
      </c>
      <c r="D1095" s="42" t="s">
        <v>31</v>
      </c>
      <c r="E1095" s="30"/>
      <c r="F1095" s="30"/>
      <c r="G1095" s="30"/>
      <c r="H1095" s="30"/>
      <c r="I1095" s="30"/>
      <c r="J1095" s="30"/>
      <c r="K1095" s="30"/>
      <c r="L1095" s="30"/>
      <c r="M1095" s="44" t="str">
        <f t="shared" si="16"/>
        <v>SC</v>
      </c>
    </row>
    <row r="1096" spans="1:13" ht="15.6" thickTop="1" thickBot="1" x14ac:dyDescent="0.35">
      <c r="A1096" s="186"/>
      <c r="B1096" s="13" t="s">
        <v>615</v>
      </c>
      <c r="C1096" s="7" t="s">
        <v>616</v>
      </c>
      <c r="D1096" s="42" t="s">
        <v>32</v>
      </c>
      <c r="E1096" s="30"/>
      <c r="F1096" s="30"/>
      <c r="G1096" s="30"/>
      <c r="H1096" s="30"/>
      <c r="I1096" s="30"/>
      <c r="J1096" s="30"/>
      <c r="K1096" s="30"/>
      <c r="L1096" s="30"/>
      <c r="M1096" s="44" t="str">
        <f t="shared" si="16"/>
        <v>SC</v>
      </c>
    </row>
    <row r="1097" spans="1:13" ht="15.6" thickTop="1" thickBot="1" x14ac:dyDescent="0.35">
      <c r="A1097" s="186"/>
      <c r="B1097" s="13" t="s">
        <v>615</v>
      </c>
      <c r="C1097" s="7" t="s">
        <v>616</v>
      </c>
      <c r="D1097" s="42" t="s">
        <v>33</v>
      </c>
      <c r="E1097" s="30"/>
      <c r="F1097" s="30"/>
      <c r="G1097" s="30"/>
      <c r="H1097" s="30"/>
      <c r="I1097" s="30"/>
      <c r="J1097" s="30"/>
      <c r="K1097" s="30"/>
      <c r="L1097" s="30"/>
      <c r="M1097" s="44" t="str">
        <f t="shared" si="16"/>
        <v>SC</v>
      </c>
    </row>
    <row r="1098" spans="1:13" ht="15.6" thickTop="1" thickBot="1" x14ac:dyDescent="0.35">
      <c r="A1098" s="186"/>
      <c r="B1098" s="13" t="s">
        <v>615</v>
      </c>
      <c r="C1098" s="7" t="s">
        <v>616</v>
      </c>
      <c r="D1098" s="42" t="s">
        <v>35</v>
      </c>
      <c r="E1098" s="30"/>
      <c r="F1098" s="30"/>
      <c r="G1098" s="30"/>
      <c r="H1098" s="30"/>
      <c r="I1098" s="30"/>
      <c r="J1098" s="30"/>
      <c r="K1098" s="30"/>
      <c r="L1098" s="30"/>
      <c r="M1098" s="44" t="str">
        <f t="shared" si="16"/>
        <v>SC</v>
      </c>
    </row>
    <row r="1099" spans="1:13" ht="15.6" thickTop="1" thickBot="1" x14ac:dyDescent="0.35">
      <c r="A1099" s="190"/>
      <c r="B1099" s="13" t="s">
        <v>615</v>
      </c>
      <c r="C1099" s="7" t="s">
        <v>616</v>
      </c>
      <c r="D1099" s="42" t="s">
        <v>64</v>
      </c>
      <c r="E1099" s="30"/>
      <c r="F1099" s="30"/>
      <c r="G1099" s="30"/>
      <c r="H1099" s="30"/>
      <c r="I1099" s="30"/>
      <c r="J1099" s="30"/>
      <c r="K1099" s="30"/>
      <c r="L1099" s="30"/>
      <c r="M1099" s="44" t="str">
        <f t="shared" si="16"/>
        <v>SC</v>
      </c>
    </row>
    <row r="1100" spans="1:13" ht="15.6" thickTop="1" thickBot="1" x14ac:dyDescent="0.35">
      <c r="A1100" s="186"/>
      <c r="B1100" s="13" t="s">
        <v>617</v>
      </c>
      <c r="C1100" s="7" t="s">
        <v>618</v>
      </c>
      <c r="D1100" s="42" t="s">
        <v>31</v>
      </c>
      <c r="E1100" s="30"/>
      <c r="F1100" s="30"/>
      <c r="G1100" s="30"/>
      <c r="H1100" s="30"/>
      <c r="I1100" s="30"/>
      <c r="J1100" s="30"/>
      <c r="K1100" s="30"/>
      <c r="L1100" s="30"/>
      <c r="M1100" s="44" t="str">
        <f t="shared" si="16"/>
        <v>SC</v>
      </c>
    </row>
    <row r="1101" spans="1:13" ht="15.6" thickTop="1" thickBot="1" x14ac:dyDescent="0.35">
      <c r="A1101" s="186"/>
      <c r="B1101" s="13" t="s">
        <v>617</v>
      </c>
      <c r="C1101" s="7" t="s">
        <v>618</v>
      </c>
      <c r="D1101" s="42" t="s">
        <v>32</v>
      </c>
      <c r="E1101" s="30"/>
      <c r="F1101" s="30"/>
      <c r="G1101" s="30"/>
      <c r="H1101" s="30"/>
      <c r="I1101" s="30"/>
      <c r="J1101" s="30"/>
      <c r="K1101" s="30"/>
      <c r="L1101" s="30"/>
      <c r="M1101" s="44" t="str">
        <f t="shared" ref="M1101:M1164" si="17">LEFT(B1101,2)</f>
        <v>SC</v>
      </c>
    </row>
    <row r="1102" spans="1:13" ht="15.6" thickTop="1" thickBot="1" x14ac:dyDescent="0.35">
      <c r="A1102" s="186"/>
      <c r="B1102" s="13" t="s">
        <v>617</v>
      </c>
      <c r="C1102" s="7" t="s">
        <v>618</v>
      </c>
      <c r="D1102" s="42" t="s">
        <v>33</v>
      </c>
      <c r="E1102" s="30"/>
      <c r="F1102" s="30"/>
      <c r="G1102" s="30"/>
      <c r="H1102" s="30"/>
      <c r="I1102" s="30"/>
      <c r="J1102" s="30"/>
      <c r="K1102" s="30"/>
      <c r="L1102" s="30"/>
      <c r="M1102" s="44" t="str">
        <f t="shared" si="17"/>
        <v>SC</v>
      </c>
    </row>
    <row r="1103" spans="1:13" ht="15.6" thickTop="1" thickBot="1" x14ac:dyDescent="0.35">
      <c r="A1103" s="186"/>
      <c r="B1103" s="13" t="s">
        <v>617</v>
      </c>
      <c r="C1103" s="7" t="s">
        <v>618</v>
      </c>
      <c r="D1103" s="42" t="s">
        <v>35</v>
      </c>
      <c r="E1103" s="30"/>
      <c r="F1103" s="30"/>
      <c r="G1103" s="30"/>
      <c r="H1103" s="30"/>
      <c r="I1103" s="30"/>
      <c r="J1103" s="30"/>
      <c r="K1103" s="30"/>
      <c r="L1103" s="30"/>
      <c r="M1103" s="44" t="str">
        <f t="shared" si="17"/>
        <v>SC</v>
      </c>
    </row>
    <row r="1104" spans="1:13" ht="15.6" thickTop="1" thickBot="1" x14ac:dyDescent="0.35">
      <c r="A1104" s="190"/>
      <c r="B1104" s="13" t="s">
        <v>617</v>
      </c>
      <c r="C1104" s="7" t="s">
        <v>618</v>
      </c>
      <c r="D1104" s="42" t="s">
        <v>64</v>
      </c>
      <c r="E1104" s="30"/>
      <c r="F1104" s="30"/>
      <c r="G1104" s="30"/>
      <c r="H1104" s="30"/>
      <c r="I1104" s="30"/>
      <c r="J1104" s="30"/>
      <c r="K1104" s="30"/>
      <c r="L1104" s="30"/>
      <c r="M1104" s="44" t="str">
        <f t="shared" si="17"/>
        <v>SC</v>
      </c>
    </row>
    <row r="1105" spans="1:13" ht="17.100000000000001" customHeight="1" thickTop="1" thickBot="1" x14ac:dyDescent="0.35">
      <c r="A1105" s="186"/>
      <c r="B1105" s="13" t="s">
        <v>619</v>
      </c>
      <c r="C1105" s="7" t="s">
        <v>620</v>
      </c>
      <c r="D1105" s="42" t="s">
        <v>31</v>
      </c>
      <c r="E1105" s="30"/>
      <c r="F1105" s="30"/>
      <c r="G1105" s="30"/>
      <c r="H1105" s="30"/>
      <c r="I1105" s="30"/>
      <c r="J1105" s="30"/>
      <c r="K1105" s="30"/>
      <c r="L1105" s="30"/>
      <c r="M1105" s="44" t="str">
        <f t="shared" si="17"/>
        <v>SC</v>
      </c>
    </row>
    <row r="1106" spans="1:13" ht="17.100000000000001" customHeight="1" thickTop="1" thickBot="1" x14ac:dyDescent="0.35">
      <c r="A1106" s="186"/>
      <c r="B1106" s="13" t="s">
        <v>619</v>
      </c>
      <c r="C1106" s="7" t="s">
        <v>620</v>
      </c>
      <c r="D1106" s="42" t="s">
        <v>32</v>
      </c>
      <c r="E1106" s="30"/>
      <c r="F1106" s="30"/>
      <c r="G1106" s="30"/>
      <c r="H1106" s="30"/>
      <c r="I1106" s="30"/>
      <c r="J1106" s="30"/>
      <c r="K1106" s="30"/>
      <c r="L1106" s="30"/>
      <c r="M1106" s="44" t="str">
        <f t="shared" si="17"/>
        <v>SC</v>
      </c>
    </row>
    <row r="1107" spans="1:13" ht="17.100000000000001" customHeight="1" thickTop="1" thickBot="1" x14ac:dyDescent="0.35">
      <c r="A1107" s="186"/>
      <c r="B1107" s="13" t="s">
        <v>619</v>
      </c>
      <c r="C1107" s="7" t="s">
        <v>620</v>
      </c>
      <c r="D1107" s="42" t="s">
        <v>33</v>
      </c>
      <c r="E1107" s="30"/>
      <c r="F1107" s="30"/>
      <c r="G1107" s="30"/>
      <c r="H1107" s="30"/>
      <c r="I1107" s="30"/>
      <c r="J1107" s="30"/>
      <c r="K1107" s="30"/>
      <c r="L1107" s="30"/>
      <c r="M1107" s="44" t="str">
        <f t="shared" si="17"/>
        <v>SC</v>
      </c>
    </row>
    <row r="1108" spans="1:13" ht="17.100000000000001" customHeight="1" thickTop="1" thickBot="1" x14ac:dyDescent="0.35">
      <c r="A1108" s="186"/>
      <c r="B1108" s="13" t="s">
        <v>619</v>
      </c>
      <c r="C1108" s="7" t="s">
        <v>620</v>
      </c>
      <c r="D1108" s="42" t="s">
        <v>35</v>
      </c>
      <c r="E1108" s="30"/>
      <c r="F1108" s="30"/>
      <c r="G1108" s="30"/>
      <c r="H1108" s="30"/>
      <c r="I1108" s="30"/>
      <c r="J1108" s="30"/>
      <c r="K1108" s="30"/>
      <c r="L1108" s="30"/>
      <c r="M1108" s="44" t="str">
        <f t="shared" si="17"/>
        <v>SC</v>
      </c>
    </row>
    <row r="1109" spans="1:13" ht="17.100000000000001" customHeight="1" thickTop="1" thickBot="1" x14ac:dyDescent="0.35">
      <c r="A1109" s="190"/>
      <c r="B1109" s="13" t="s">
        <v>619</v>
      </c>
      <c r="C1109" s="7" t="s">
        <v>620</v>
      </c>
      <c r="D1109" s="42" t="s">
        <v>64</v>
      </c>
      <c r="E1109" s="30"/>
      <c r="F1109" s="30"/>
      <c r="G1109" s="30"/>
      <c r="H1109" s="30"/>
      <c r="I1109" s="30"/>
      <c r="J1109" s="30"/>
      <c r="K1109" s="30"/>
      <c r="L1109" s="30"/>
      <c r="M1109" s="44" t="str">
        <f t="shared" si="17"/>
        <v>SC</v>
      </c>
    </row>
    <row r="1110" spans="1:13" ht="15.6" thickTop="1" thickBot="1" x14ac:dyDescent="0.35">
      <c r="A1110" s="186"/>
      <c r="B1110" s="13" t="s">
        <v>621</v>
      </c>
      <c r="C1110" s="7" t="s">
        <v>622</v>
      </c>
      <c r="D1110" s="42" t="s">
        <v>31</v>
      </c>
      <c r="E1110" s="30"/>
      <c r="F1110" s="30"/>
      <c r="G1110" s="30"/>
      <c r="H1110" s="30"/>
      <c r="I1110" s="30"/>
      <c r="J1110" s="30"/>
      <c r="K1110" s="30"/>
      <c r="L1110" s="30"/>
      <c r="M1110" s="44" t="str">
        <f t="shared" si="17"/>
        <v>SC</v>
      </c>
    </row>
    <row r="1111" spans="1:13" ht="15.6" thickTop="1" thickBot="1" x14ac:dyDescent="0.35">
      <c r="A1111" s="186"/>
      <c r="B1111" s="13" t="s">
        <v>621</v>
      </c>
      <c r="C1111" s="7" t="s">
        <v>622</v>
      </c>
      <c r="D1111" s="42" t="s">
        <v>32</v>
      </c>
      <c r="E1111" s="30"/>
      <c r="F1111" s="30"/>
      <c r="G1111" s="30"/>
      <c r="H1111" s="30"/>
      <c r="I1111" s="30"/>
      <c r="J1111" s="30"/>
      <c r="K1111" s="30"/>
      <c r="L1111" s="30"/>
      <c r="M1111" s="44" t="str">
        <f t="shared" si="17"/>
        <v>SC</v>
      </c>
    </row>
    <row r="1112" spans="1:13" ht="15.6" thickTop="1" thickBot="1" x14ac:dyDescent="0.35">
      <c r="A1112" s="186"/>
      <c r="B1112" s="13" t="s">
        <v>621</v>
      </c>
      <c r="C1112" s="7" t="s">
        <v>622</v>
      </c>
      <c r="D1112" s="42" t="s">
        <v>33</v>
      </c>
      <c r="E1112" s="30"/>
      <c r="F1112" s="30"/>
      <c r="G1112" s="30"/>
      <c r="H1112" s="30"/>
      <c r="I1112" s="30"/>
      <c r="J1112" s="30"/>
      <c r="K1112" s="30"/>
      <c r="L1112" s="30"/>
      <c r="M1112" s="44" t="str">
        <f t="shared" si="17"/>
        <v>SC</v>
      </c>
    </row>
    <row r="1113" spans="1:13" ht="15.6" thickTop="1" thickBot="1" x14ac:dyDescent="0.35">
      <c r="A1113" s="186"/>
      <c r="B1113" s="13" t="s">
        <v>621</v>
      </c>
      <c r="C1113" s="7" t="s">
        <v>622</v>
      </c>
      <c r="D1113" s="42" t="s">
        <v>35</v>
      </c>
      <c r="E1113" s="30"/>
      <c r="F1113" s="30"/>
      <c r="G1113" s="30"/>
      <c r="H1113" s="30"/>
      <c r="I1113" s="30"/>
      <c r="J1113" s="30"/>
      <c r="K1113" s="30"/>
      <c r="L1113" s="30"/>
      <c r="M1113" s="44" t="str">
        <f t="shared" si="17"/>
        <v>SC</v>
      </c>
    </row>
    <row r="1114" spans="1:13" ht="15.6" thickTop="1" thickBot="1" x14ac:dyDescent="0.35">
      <c r="A1114" s="190"/>
      <c r="B1114" s="13" t="s">
        <v>621</v>
      </c>
      <c r="C1114" s="7" t="s">
        <v>622</v>
      </c>
      <c r="D1114" s="42" t="s">
        <v>64</v>
      </c>
      <c r="E1114" s="30"/>
      <c r="F1114" s="30"/>
      <c r="G1114" s="30"/>
      <c r="H1114" s="30"/>
      <c r="I1114" s="30"/>
      <c r="J1114" s="30"/>
      <c r="K1114" s="30"/>
      <c r="L1114" s="30"/>
      <c r="M1114" s="44" t="str">
        <f t="shared" si="17"/>
        <v>SC</v>
      </c>
    </row>
    <row r="1115" spans="1:13" ht="28.8" thickTop="1" thickBot="1" x14ac:dyDescent="0.35">
      <c r="A1115" s="186"/>
      <c r="B1115" s="13" t="s">
        <v>623</v>
      </c>
      <c r="C1115" s="7" t="s">
        <v>624</v>
      </c>
      <c r="D1115" s="42" t="s">
        <v>31</v>
      </c>
      <c r="E1115" s="30"/>
      <c r="F1115" s="30"/>
      <c r="G1115" s="30"/>
      <c r="H1115" s="30"/>
      <c r="I1115" s="30"/>
      <c r="J1115" s="30"/>
      <c r="K1115" s="30"/>
      <c r="L1115" s="30"/>
      <c r="M1115" s="44" t="str">
        <f t="shared" si="17"/>
        <v>SC</v>
      </c>
    </row>
    <row r="1116" spans="1:13" ht="28.8" thickTop="1" thickBot="1" x14ac:dyDescent="0.35">
      <c r="A1116" s="186"/>
      <c r="B1116" s="13" t="s">
        <v>623</v>
      </c>
      <c r="C1116" s="7" t="s">
        <v>624</v>
      </c>
      <c r="D1116" s="42" t="s">
        <v>32</v>
      </c>
      <c r="E1116" s="30"/>
      <c r="F1116" s="30"/>
      <c r="G1116" s="30"/>
      <c r="H1116" s="30"/>
      <c r="I1116" s="30"/>
      <c r="J1116" s="30"/>
      <c r="K1116" s="30"/>
      <c r="L1116" s="30"/>
      <c r="M1116" s="44" t="str">
        <f t="shared" si="17"/>
        <v>SC</v>
      </c>
    </row>
    <row r="1117" spans="1:13" ht="28.8" thickTop="1" thickBot="1" x14ac:dyDescent="0.35">
      <c r="A1117" s="186"/>
      <c r="B1117" s="13" t="s">
        <v>623</v>
      </c>
      <c r="C1117" s="7" t="s">
        <v>624</v>
      </c>
      <c r="D1117" s="42" t="s">
        <v>33</v>
      </c>
      <c r="E1117" s="30"/>
      <c r="F1117" s="30"/>
      <c r="G1117" s="30"/>
      <c r="H1117" s="30"/>
      <c r="I1117" s="30"/>
      <c r="J1117" s="30"/>
      <c r="K1117" s="30"/>
      <c r="L1117" s="30"/>
      <c r="M1117" s="44" t="str">
        <f t="shared" si="17"/>
        <v>SC</v>
      </c>
    </row>
    <row r="1118" spans="1:13" ht="28.8" thickTop="1" thickBot="1" x14ac:dyDescent="0.35">
      <c r="A1118" s="186"/>
      <c r="B1118" s="13" t="s">
        <v>623</v>
      </c>
      <c r="C1118" s="7" t="s">
        <v>624</v>
      </c>
      <c r="D1118" s="42" t="s">
        <v>35</v>
      </c>
      <c r="E1118" s="30"/>
      <c r="F1118" s="30"/>
      <c r="G1118" s="30"/>
      <c r="H1118" s="30"/>
      <c r="I1118" s="30"/>
      <c r="J1118" s="30"/>
      <c r="K1118" s="30"/>
      <c r="L1118" s="30"/>
      <c r="M1118" s="44" t="str">
        <f t="shared" si="17"/>
        <v>SC</v>
      </c>
    </row>
    <row r="1119" spans="1:13" ht="28.8" thickTop="1" thickBot="1" x14ac:dyDescent="0.35">
      <c r="A1119" s="190"/>
      <c r="B1119" s="13" t="s">
        <v>623</v>
      </c>
      <c r="C1119" s="7" t="s">
        <v>624</v>
      </c>
      <c r="D1119" s="42" t="s">
        <v>64</v>
      </c>
      <c r="E1119" s="30"/>
      <c r="F1119" s="30"/>
      <c r="G1119" s="30"/>
      <c r="H1119" s="30"/>
      <c r="I1119" s="30"/>
      <c r="J1119" s="30"/>
      <c r="K1119" s="30"/>
      <c r="L1119" s="30"/>
      <c r="M1119" s="44" t="str">
        <f t="shared" si="17"/>
        <v>SC</v>
      </c>
    </row>
    <row r="1120" spans="1:13" ht="28.8" thickTop="1" thickBot="1" x14ac:dyDescent="0.35">
      <c r="A1120" s="186"/>
      <c r="B1120" s="13" t="s">
        <v>625</v>
      </c>
      <c r="C1120" s="7" t="s">
        <v>626</v>
      </c>
      <c r="D1120" s="42" t="s">
        <v>31</v>
      </c>
      <c r="E1120" s="30"/>
      <c r="F1120" s="30"/>
      <c r="G1120" s="30"/>
      <c r="H1120" s="30"/>
      <c r="I1120" s="30"/>
      <c r="J1120" s="30"/>
      <c r="K1120" s="30"/>
      <c r="L1120" s="30"/>
      <c r="M1120" s="44" t="str">
        <f t="shared" si="17"/>
        <v>SC</v>
      </c>
    </row>
    <row r="1121" spans="1:13" ht="28.8" thickTop="1" thickBot="1" x14ac:dyDescent="0.35">
      <c r="A1121" s="186"/>
      <c r="B1121" s="13" t="s">
        <v>625</v>
      </c>
      <c r="C1121" s="7" t="s">
        <v>626</v>
      </c>
      <c r="D1121" s="42" t="s">
        <v>32</v>
      </c>
      <c r="E1121" s="30"/>
      <c r="F1121" s="30"/>
      <c r="G1121" s="30"/>
      <c r="H1121" s="30"/>
      <c r="I1121" s="30"/>
      <c r="J1121" s="30"/>
      <c r="K1121" s="30"/>
      <c r="L1121" s="30"/>
      <c r="M1121" s="44" t="str">
        <f t="shared" si="17"/>
        <v>SC</v>
      </c>
    </row>
    <row r="1122" spans="1:13" ht="28.8" thickTop="1" thickBot="1" x14ac:dyDescent="0.35">
      <c r="A1122" s="186"/>
      <c r="B1122" s="13" t="s">
        <v>625</v>
      </c>
      <c r="C1122" s="7" t="s">
        <v>626</v>
      </c>
      <c r="D1122" s="42" t="s">
        <v>33</v>
      </c>
      <c r="E1122" s="30"/>
      <c r="F1122" s="30"/>
      <c r="G1122" s="30"/>
      <c r="H1122" s="30"/>
      <c r="I1122" s="30"/>
      <c r="J1122" s="30"/>
      <c r="K1122" s="30"/>
      <c r="L1122" s="30"/>
      <c r="M1122" s="44" t="str">
        <f t="shared" si="17"/>
        <v>SC</v>
      </c>
    </row>
    <row r="1123" spans="1:13" ht="28.8" thickTop="1" thickBot="1" x14ac:dyDescent="0.35">
      <c r="A1123" s="186"/>
      <c r="B1123" s="13" t="s">
        <v>625</v>
      </c>
      <c r="C1123" s="7" t="s">
        <v>626</v>
      </c>
      <c r="D1123" s="42" t="s">
        <v>35</v>
      </c>
      <c r="E1123" s="30"/>
      <c r="F1123" s="30"/>
      <c r="G1123" s="30"/>
      <c r="H1123" s="30"/>
      <c r="I1123" s="30"/>
      <c r="J1123" s="30"/>
      <c r="K1123" s="30"/>
      <c r="L1123" s="30"/>
      <c r="M1123" s="44" t="str">
        <f t="shared" si="17"/>
        <v>SC</v>
      </c>
    </row>
    <row r="1124" spans="1:13" ht="28.8" thickTop="1" thickBot="1" x14ac:dyDescent="0.35">
      <c r="A1124" s="190"/>
      <c r="B1124" s="13" t="s">
        <v>625</v>
      </c>
      <c r="C1124" s="7" t="s">
        <v>626</v>
      </c>
      <c r="D1124" s="42" t="s">
        <v>64</v>
      </c>
      <c r="E1124" s="30"/>
      <c r="F1124" s="30"/>
      <c r="G1124" s="30"/>
      <c r="H1124" s="30"/>
      <c r="I1124" s="30"/>
      <c r="J1124" s="30"/>
      <c r="K1124" s="30"/>
      <c r="L1124" s="30"/>
      <c r="M1124" s="44" t="str">
        <f t="shared" si="17"/>
        <v>SC</v>
      </c>
    </row>
    <row r="1125" spans="1:13" ht="15.6" thickTop="1" thickBot="1" x14ac:dyDescent="0.35">
      <c r="A1125" s="186"/>
      <c r="B1125" s="13" t="s">
        <v>627</v>
      </c>
      <c r="C1125" s="7" t="s">
        <v>628</v>
      </c>
      <c r="D1125" s="42" t="s">
        <v>31</v>
      </c>
      <c r="E1125" s="30"/>
      <c r="F1125" s="30"/>
      <c r="G1125" s="30"/>
      <c r="H1125" s="30"/>
      <c r="I1125" s="30"/>
      <c r="J1125" s="30"/>
      <c r="K1125" s="30"/>
      <c r="L1125" s="30"/>
      <c r="M1125" s="44" t="str">
        <f t="shared" si="17"/>
        <v>SC</v>
      </c>
    </row>
    <row r="1126" spans="1:13" ht="15.6" thickTop="1" thickBot="1" x14ac:dyDescent="0.35">
      <c r="A1126" s="186"/>
      <c r="B1126" s="13" t="s">
        <v>627</v>
      </c>
      <c r="C1126" s="7" t="s">
        <v>628</v>
      </c>
      <c r="D1126" s="42" t="s">
        <v>32</v>
      </c>
      <c r="E1126" s="30"/>
      <c r="F1126" s="30"/>
      <c r="G1126" s="30"/>
      <c r="H1126" s="30"/>
      <c r="I1126" s="30"/>
      <c r="J1126" s="30"/>
      <c r="K1126" s="30"/>
      <c r="L1126" s="30"/>
      <c r="M1126" s="44" t="str">
        <f t="shared" si="17"/>
        <v>SC</v>
      </c>
    </row>
    <row r="1127" spans="1:13" ht="15.6" thickTop="1" thickBot="1" x14ac:dyDescent="0.35">
      <c r="A1127" s="186"/>
      <c r="B1127" s="13" t="s">
        <v>627</v>
      </c>
      <c r="C1127" s="7" t="s">
        <v>628</v>
      </c>
      <c r="D1127" s="42" t="s">
        <v>33</v>
      </c>
      <c r="E1127" s="30"/>
      <c r="F1127" s="30"/>
      <c r="G1127" s="30"/>
      <c r="H1127" s="30"/>
      <c r="I1127" s="30"/>
      <c r="J1127" s="30"/>
      <c r="K1127" s="30"/>
      <c r="L1127" s="30"/>
      <c r="M1127" s="44" t="str">
        <f t="shared" si="17"/>
        <v>SC</v>
      </c>
    </row>
    <row r="1128" spans="1:13" ht="15.6" thickTop="1" thickBot="1" x14ac:dyDescent="0.35">
      <c r="A1128" s="186"/>
      <c r="B1128" s="13" t="s">
        <v>627</v>
      </c>
      <c r="C1128" s="7" t="s">
        <v>628</v>
      </c>
      <c r="D1128" s="42" t="s">
        <v>35</v>
      </c>
      <c r="E1128" s="30"/>
      <c r="F1128" s="30"/>
      <c r="G1128" s="30"/>
      <c r="H1128" s="30"/>
      <c r="I1128" s="30"/>
      <c r="J1128" s="30"/>
      <c r="K1128" s="30"/>
      <c r="L1128" s="30"/>
      <c r="M1128" s="44" t="str">
        <f t="shared" si="17"/>
        <v>SC</v>
      </c>
    </row>
    <row r="1129" spans="1:13" ht="15.6" thickTop="1" thickBot="1" x14ac:dyDescent="0.35">
      <c r="A1129" s="190"/>
      <c r="B1129" s="13" t="s">
        <v>627</v>
      </c>
      <c r="C1129" s="7" t="s">
        <v>628</v>
      </c>
      <c r="D1129" s="42" t="s">
        <v>64</v>
      </c>
      <c r="E1129" s="30"/>
      <c r="F1129" s="30"/>
      <c r="G1129" s="30"/>
      <c r="H1129" s="30"/>
      <c r="I1129" s="30"/>
      <c r="J1129" s="30"/>
      <c r="K1129" s="30"/>
      <c r="L1129" s="30"/>
      <c r="M1129" s="44" t="str">
        <f t="shared" si="17"/>
        <v>SC</v>
      </c>
    </row>
    <row r="1130" spans="1:13" ht="30" customHeight="1" thickTop="1" thickBot="1" x14ac:dyDescent="0.35">
      <c r="A1130" s="186"/>
      <c r="B1130" s="13" t="s">
        <v>629</v>
      </c>
      <c r="C1130" s="7" t="s">
        <v>630</v>
      </c>
      <c r="D1130" s="42" t="s">
        <v>31</v>
      </c>
      <c r="E1130" s="30"/>
      <c r="F1130" s="30"/>
      <c r="G1130" s="30"/>
      <c r="H1130" s="30"/>
      <c r="I1130" s="30"/>
      <c r="J1130" s="30"/>
      <c r="K1130" s="30"/>
      <c r="L1130" s="30"/>
      <c r="M1130" s="44" t="str">
        <f t="shared" si="17"/>
        <v>SC</v>
      </c>
    </row>
    <row r="1131" spans="1:13" ht="30" customHeight="1" thickTop="1" thickBot="1" x14ac:dyDescent="0.35">
      <c r="A1131" s="186"/>
      <c r="B1131" s="13" t="s">
        <v>629</v>
      </c>
      <c r="C1131" s="7" t="s">
        <v>630</v>
      </c>
      <c r="D1131" s="42" t="s">
        <v>32</v>
      </c>
      <c r="E1131" s="30"/>
      <c r="F1131" s="30"/>
      <c r="G1131" s="30"/>
      <c r="H1131" s="30"/>
      <c r="I1131" s="30"/>
      <c r="J1131" s="30"/>
      <c r="K1131" s="30"/>
      <c r="L1131" s="30"/>
      <c r="M1131" s="44" t="str">
        <f t="shared" si="17"/>
        <v>SC</v>
      </c>
    </row>
    <row r="1132" spans="1:13" ht="30" customHeight="1" thickTop="1" thickBot="1" x14ac:dyDescent="0.35">
      <c r="A1132" s="186"/>
      <c r="B1132" s="13" t="s">
        <v>629</v>
      </c>
      <c r="C1132" s="7" t="s">
        <v>630</v>
      </c>
      <c r="D1132" s="42" t="s">
        <v>33</v>
      </c>
      <c r="E1132" s="30"/>
      <c r="F1132" s="30"/>
      <c r="G1132" s="30"/>
      <c r="H1132" s="30"/>
      <c r="I1132" s="30"/>
      <c r="J1132" s="30"/>
      <c r="K1132" s="30"/>
      <c r="L1132" s="30"/>
      <c r="M1132" s="44" t="str">
        <f t="shared" si="17"/>
        <v>SC</v>
      </c>
    </row>
    <row r="1133" spans="1:13" ht="30" customHeight="1" thickTop="1" thickBot="1" x14ac:dyDescent="0.35">
      <c r="A1133" s="186"/>
      <c r="B1133" s="13" t="s">
        <v>629</v>
      </c>
      <c r="C1133" s="7" t="s">
        <v>630</v>
      </c>
      <c r="D1133" s="42" t="s">
        <v>35</v>
      </c>
      <c r="E1133" s="30"/>
      <c r="F1133" s="30"/>
      <c r="G1133" s="30"/>
      <c r="H1133" s="30"/>
      <c r="I1133" s="30"/>
      <c r="J1133" s="30"/>
      <c r="K1133" s="30"/>
      <c r="L1133" s="30"/>
      <c r="M1133" s="44" t="str">
        <f t="shared" si="17"/>
        <v>SC</v>
      </c>
    </row>
    <row r="1134" spans="1:13" ht="30" customHeight="1" thickTop="1" thickBot="1" x14ac:dyDescent="0.35">
      <c r="A1134" s="190"/>
      <c r="B1134" s="13" t="s">
        <v>629</v>
      </c>
      <c r="C1134" s="7" t="s">
        <v>630</v>
      </c>
      <c r="D1134" s="42" t="s">
        <v>64</v>
      </c>
      <c r="E1134" s="30"/>
      <c r="F1134" s="30"/>
      <c r="G1134" s="30"/>
      <c r="H1134" s="30"/>
      <c r="I1134" s="30"/>
      <c r="J1134" s="30"/>
      <c r="K1134" s="30"/>
      <c r="L1134" s="30"/>
      <c r="M1134" s="44" t="str">
        <f t="shared" si="17"/>
        <v>SC</v>
      </c>
    </row>
    <row r="1135" spans="1:13" ht="15.6" thickTop="1" thickBot="1" x14ac:dyDescent="0.35">
      <c r="A1135" s="186"/>
      <c r="B1135" s="13" t="s">
        <v>631</v>
      </c>
      <c r="C1135" s="7" t="s">
        <v>632</v>
      </c>
      <c r="D1135" s="42" t="s">
        <v>31</v>
      </c>
      <c r="E1135" s="30"/>
      <c r="F1135" s="30"/>
      <c r="G1135" s="30"/>
      <c r="H1135" s="30"/>
      <c r="I1135" s="30"/>
      <c r="J1135" s="30"/>
      <c r="K1135" s="30"/>
      <c r="L1135" s="30"/>
      <c r="M1135" s="44" t="str">
        <f t="shared" si="17"/>
        <v>SC</v>
      </c>
    </row>
    <row r="1136" spans="1:13" ht="15.6" thickTop="1" thickBot="1" x14ac:dyDescent="0.35">
      <c r="A1136" s="186"/>
      <c r="B1136" s="13" t="s">
        <v>631</v>
      </c>
      <c r="C1136" s="7" t="s">
        <v>632</v>
      </c>
      <c r="D1136" s="42" t="s">
        <v>32</v>
      </c>
      <c r="E1136" s="30"/>
      <c r="F1136" s="30"/>
      <c r="G1136" s="30"/>
      <c r="H1136" s="30"/>
      <c r="I1136" s="30"/>
      <c r="J1136" s="30"/>
      <c r="K1136" s="30"/>
      <c r="L1136" s="30"/>
      <c r="M1136" s="44" t="str">
        <f t="shared" si="17"/>
        <v>SC</v>
      </c>
    </row>
    <row r="1137" spans="1:13" ht="15.6" thickTop="1" thickBot="1" x14ac:dyDescent="0.35">
      <c r="A1137" s="186"/>
      <c r="B1137" s="13" t="s">
        <v>631</v>
      </c>
      <c r="C1137" s="7" t="s">
        <v>632</v>
      </c>
      <c r="D1137" s="42" t="s">
        <v>33</v>
      </c>
      <c r="E1137" s="30"/>
      <c r="F1137" s="30"/>
      <c r="G1137" s="30"/>
      <c r="H1137" s="30"/>
      <c r="I1137" s="30"/>
      <c r="J1137" s="30"/>
      <c r="K1137" s="30"/>
      <c r="L1137" s="30"/>
      <c r="M1137" s="44" t="str">
        <f t="shared" si="17"/>
        <v>SC</v>
      </c>
    </row>
    <row r="1138" spans="1:13" ht="15.6" thickTop="1" thickBot="1" x14ac:dyDescent="0.35">
      <c r="A1138" s="186"/>
      <c r="B1138" s="13" t="s">
        <v>631</v>
      </c>
      <c r="C1138" s="7" t="s">
        <v>632</v>
      </c>
      <c r="D1138" s="42" t="s">
        <v>35</v>
      </c>
      <c r="E1138" s="30"/>
      <c r="F1138" s="30"/>
      <c r="G1138" s="30"/>
      <c r="H1138" s="30"/>
      <c r="I1138" s="30"/>
      <c r="J1138" s="30"/>
      <c r="K1138" s="30"/>
      <c r="L1138" s="30"/>
      <c r="M1138" s="44" t="str">
        <f t="shared" si="17"/>
        <v>SC</v>
      </c>
    </row>
    <row r="1139" spans="1:13" ht="15.6" thickTop="1" thickBot="1" x14ac:dyDescent="0.35">
      <c r="A1139" s="190"/>
      <c r="B1139" s="13" t="s">
        <v>631</v>
      </c>
      <c r="C1139" s="7" t="s">
        <v>632</v>
      </c>
      <c r="D1139" s="42" t="s">
        <v>64</v>
      </c>
      <c r="E1139" s="30"/>
      <c r="F1139" s="30"/>
      <c r="G1139" s="30"/>
      <c r="H1139" s="30"/>
      <c r="I1139" s="30"/>
      <c r="J1139" s="30"/>
      <c r="K1139" s="30"/>
      <c r="L1139" s="30"/>
      <c r="M1139" s="44" t="str">
        <f t="shared" si="17"/>
        <v>SC</v>
      </c>
    </row>
    <row r="1140" spans="1:13" ht="28.8" thickTop="1" thickBot="1" x14ac:dyDescent="0.35">
      <c r="A1140" s="186"/>
      <c r="B1140" s="13" t="s">
        <v>633</v>
      </c>
      <c r="C1140" s="7" t="s">
        <v>634</v>
      </c>
      <c r="D1140" s="42" t="s">
        <v>31</v>
      </c>
      <c r="E1140" s="30"/>
      <c r="F1140" s="30"/>
      <c r="G1140" s="30"/>
      <c r="H1140" s="30"/>
      <c r="I1140" s="30"/>
      <c r="J1140" s="30"/>
      <c r="K1140" s="30"/>
      <c r="L1140" s="30"/>
      <c r="M1140" s="44" t="str">
        <f t="shared" si="17"/>
        <v>SC</v>
      </c>
    </row>
    <row r="1141" spans="1:13" ht="28.8" thickTop="1" thickBot="1" x14ac:dyDescent="0.35">
      <c r="A1141" s="186"/>
      <c r="B1141" s="13" t="s">
        <v>633</v>
      </c>
      <c r="C1141" s="7" t="s">
        <v>634</v>
      </c>
      <c r="D1141" s="42" t="s">
        <v>32</v>
      </c>
      <c r="E1141" s="30"/>
      <c r="F1141" s="30"/>
      <c r="G1141" s="30"/>
      <c r="H1141" s="30"/>
      <c r="I1141" s="30"/>
      <c r="J1141" s="30"/>
      <c r="K1141" s="30"/>
      <c r="L1141" s="30"/>
      <c r="M1141" s="44" t="str">
        <f t="shared" si="17"/>
        <v>SC</v>
      </c>
    </row>
    <row r="1142" spans="1:13" ht="28.8" thickTop="1" thickBot="1" x14ac:dyDescent="0.35">
      <c r="A1142" s="186"/>
      <c r="B1142" s="13" t="s">
        <v>633</v>
      </c>
      <c r="C1142" s="7" t="s">
        <v>634</v>
      </c>
      <c r="D1142" s="42" t="s">
        <v>33</v>
      </c>
      <c r="E1142" s="30"/>
      <c r="F1142" s="30"/>
      <c r="G1142" s="30"/>
      <c r="H1142" s="30"/>
      <c r="I1142" s="30"/>
      <c r="J1142" s="30"/>
      <c r="K1142" s="30"/>
      <c r="L1142" s="30"/>
      <c r="M1142" s="44" t="str">
        <f t="shared" si="17"/>
        <v>SC</v>
      </c>
    </row>
    <row r="1143" spans="1:13" ht="28.8" thickTop="1" thickBot="1" x14ac:dyDescent="0.35">
      <c r="A1143" s="186"/>
      <c r="B1143" s="13" t="s">
        <v>633</v>
      </c>
      <c r="C1143" s="7" t="s">
        <v>634</v>
      </c>
      <c r="D1143" s="42" t="s">
        <v>35</v>
      </c>
      <c r="E1143" s="30"/>
      <c r="F1143" s="30"/>
      <c r="G1143" s="30"/>
      <c r="H1143" s="30"/>
      <c r="I1143" s="30"/>
      <c r="J1143" s="30"/>
      <c r="K1143" s="30"/>
      <c r="L1143" s="30"/>
      <c r="M1143" s="44" t="str">
        <f t="shared" si="17"/>
        <v>SC</v>
      </c>
    </row>
    <row r="1144" spans="1:13" ht="28.8" thickTop="1" thickBot="1" x14ac:dyDescent="0.35">
      <c r="A1144" s="190"/>
      <c r="B1144" s="13" t="s">
        <v>633</v>
      </c>
      <c r="C1144" s="7" t="s">
        <v>634</v>
      </c>
      <c r="D1144" s="42" t="s">
        <v>64</v>
      </c>
      <c r="E1144" s="30"/>
      <c r="F1144" s="30"/>
      <c r="G1144" s="30"/>
      <c r="H1144" s="30"/>
      <c r="I1144" s="30"/>
      <c r="J1144" s="30"/>
      <c r="K1144" s="30"/>
      <c r="L1144" s="30"/>
      <c r="M1144" s="44" t="str">
        <f t="shared" si="17"/>
        <v>SC</v>
      </c>
    </row>
    <row r="1145" spans="1:13" ht="28.8" thickTop="1" thickBot="1" x14ac:dyDescent="0.35">
      <c r="A1145" s="186"/>
      <c r="B1145" s="13" t="s">
        <v>635</v>
      </c>
      <c r="C1145" s="7" t="s">
        <v>636</v>
      </c>
      <c r="D1145" s="42" t="s">
        <v>31</v>
      </c>
      <c r="E1145" s="30"/>
      <c r="F1145" s="30"/>
      <c r="G1145" s="30"/>
      <c r="H1145" s="30"/>
      <c r="I1145" s="30"/>
      <c r="J1145" s="30"/>
      <c r="K1145" s="30"/>
      <c r="L1145" s="30"/>
      <c r="M1145" s="44" t="str">
        <f t="shared" si="17"/>
        <v>SC</v>
      </c>
    </row>
    <row r="1146" spans="1:13" ht="28.8" thickTop="1" thickBot="1" x14ac:dyDescent="0.35">
      <c r="A1146" s="186"/>
      <c r="B1146" s="13" t="s">
        <v>635</v>
      </c>
      <c r="C1146" s="7" t="s">
        <v>636</v>
      </c>
      <c r="D1146" s="42" t="s">
        <v>32</v>
      </c>
      <c r="E1146" s="30"/>
      <c r="F1146" s="30"/>
      <c r="G1146" s="30"/>
      <c r="H1146" s="30"/>
      <c r="I1146" s="30"/>
      <c r="J1146" s="30"/>
      <c r="K1146" s="30"/>
      <c r="L1146" s="30"/>
      <c r="M1146" s="44" t="str">
        <f t="shared" si="17"/>
        <v>SC</v>
      </c>
    </row>
    <row r="1147" spans="1:13" ht="28.8" thickTop="1" thickBot="1" x14ac:dyDescent="0.35">
      <c r="A1147" s="186"/>
      <c r="B1147" s="13" t="s">
        <v>635</v>
      </c>
      <c r="C1147" s="7" t="s">
        <v>636</v>
      </c>
      <c r="D1147" s="42" t="s">
        <v>33</v>
      </c>
      <c r="E1147" s="30"/>
      <c r="F1147" s="30"/>
      <c r="G1147" s="30"/>
      <c r="H1147" s="30"/>
      <c r="I1147" s="30"/>
      <c r="J1147" s="30"/>
      <c r="K1147" s="30"/>
      <c r="L1147" s="30"/>
      <c r="M1147" s="44" t="str">
        <f t="shared" si="17"/>
        <v>SC</v>
      </c>
    </row>
    <row r="1148" spans="1:13" ht="28.8" thickTop="1" thickBot="1" x14ac:dyDescent="0.35">
      <c r="A1148" s="186"/>
      <c r="B1148" s="13" t="s">
        <v>635</v>
      </c>
      <c r="C1148" s="7" t="s">
        <v>636</v>
      </c>
      <c r="D1148" s="42" t="s">
        <v>35</v>
      </c>
      <c r="E1148" s="30"/>
      <c r="F1148" s="30"/>
      <c r="G1148" s="30"/>
      <c r="H1148" s="30"/>
      <c r="I1148" s="30"/>
      <c r="J1148" s="30"/>
      <c r="K1148" s="30"/>
      <c r="L1148" s="30"/>
      <c r="M1148" s="44" t="str">
        <f t="shared" si="17"/>
        <v>SC</v>
      </c>
    </row>
    <row r="1149" spans="1:13" ht="28.8" thickTop="1" thickBot="1" x14ac:dyDescent="0.35">
      <c r="A1149" s="190"/>
      <c r="B1149" s="13" t="s">
        <v>635</v>
      </c>
      <c r="C1149" s="7" t="s">
        <v>636</v>
      </c>
      <c r="D1149" s="42" t="s">
        <v>64</v>
      </c>
      <c r="E1149" s="30"/>
      <c r="F1149" s="30"/>
      <c r="G1149" s="30"/>
      <c r="H1149" s="30"/>
      <c r="I1149" s="30"/>
      <c r="J1149" s="30"/>
      <c r="K1149" s="30"/>
      <c r="L1149" s="30"/>
      <c r="M1149" s="44" t="str">
        <f t="shared" si="17"/>
        <v>SC</v>
      </c>
    </row>
    <row r="1150" spans="1:13" ht="15.6" thickTop="1" thickBot="1" x14ac:dyDescent="0.35">
      <c r="A1150" s="186"/>
      <c r="B1150" s="13" t="s">
        <v>637</v>
      </c>
      <c r="C1150" s="7" t="s">
        <v>638</v>
      </c>
      <c r="D1150" s="42" t="s">
        <v>31</v>
      </c>
      <c r="E1150" s="30"/>
      <c r="F1150" s="30"/>
      <c r="G1150" s="30"/>
      <c r="H1150" s="30"/>
      <c r="I1150" s="30"/>
      <c r="J1150" s="30"/>
      <c r="K1150" s="30"/>
      <c r="L1150" s="30"/>
      <c r="M1150" s="44" t="str">
        <f t="shared" si="17"/>
        <v>SC</v>
      </c>
    </row>
    <row r="1151" spans="1:13" ht="15.6" thickTop="1" thickBot="1" x14ac:dyDescent="0.35">
      <c r="A1151" s="186"/>
      <c r="B1151" s="13" t="s">
        <v>637</v>
      </c>
      <c r="C1151" s="7" t="s">
        <v>638</v>
      </c>
      <c r="D1151" s="42" t="s">
        <v>32</v>
      </c>
      <c r="E1151" s="30"/>
      <c r="F1151" s="30"/>
      <c r="G1151" s="30"/>
      <c r="H1151" s="30"/>
      <c r="I1151" s="30"/>
      <c r="J1151" s="30"/>
      <c r="K1151" s="30"/>
      <c r="L1151" s="30"/>
      <c r="M1151" s="44" t="str">
        <f t="shared" si="17"/>
        <v>SC</v>
      </c>
    </row>
    <row r="1152" spans="1:13" ht="15.6" thickTop="1" thickBot="1" x14ac:dyDescent="0.35">
      <c r="A1152" s="186"/>
      <c r="B1152" s="13" t="s">
        <v>637</v>
      </c>
      <c r="C1152" s="7" t="s">
        <v>638</v>
      </c>
      <c r="D1152" s="42" t="s">
        <v>33</v>
      </c>
      <c r="E1152" s="30"/>
      <c r="F1152" s="30"/>
      <c r="G1152" s="30"/>
      <c r="H1152" s="30"/>
      <c r="I1152" s="30"/>
      <c r="J1152" s="30"/>
      <c r="K1152" s="30"/>
      <c r="L1152" s="30"/>
      <c r="M1152" s="44" t="str">
        <f t="shared" si="17"/>
        <v>SC</v>
      </c>
    </row>
    <row r="1153" spans="1:13" ht="15.6" thickTop="1" thickBot="1" x14ac:dyDescent="0.35">
      <c r="A1153" s="186"/>
      <c r="B1153" s="13" t="s">
        <v>637</v>
      </c>
      <c r="C1153" s="7" t="s">
        <v>638</v>
      </c>
      <c r="D1153" s="42" t="s">
        <v>35</v>
      </c>
      <c r="E1153" s="30"/>
      <c r="F1153" s="30"/>
      <c r="G1153" s="30"/>
      <c r="H1153" s="30"/>
      <c r="I1153" s="30"/>
      <c r="J1153" s="30"/>
      <c r="K1153" s="30"/>
      <c r="L1153" s="30"/>
      <c r="M1153" s="44" t="str">
        <f t="shared" si="17"/>
        <v>SC</v>
      </c>
    </row>
    <row r="1154" spans="1:13" ht="15.6" thickTop="1" thickBot="1" x14ac:dyDescent="0.35">
      <c r="A1154" s="190"/>
      <c r="B1154" s="13" t="s">
        <v>637</v>
      </c>
      <c r="C1154" s="7" t="s">
        <v>638</v>
      </c>
      <c r="D1154" s="42" t="s">
        <v>64</v>
      </c>
      <c r="E1154" s="30"/>
      <c r="F1154" s="30"/>
      <c r="G1154" s="30"/>
      <c r="H1154" s="30"/>
      <c r="I1154" s="30"/>
      <c r="J1154" s="30"/>
      <c r="K1154" s="30"/>
      <c r="L1154" s="30"/>
      <c r="M1154" s="44" t="str">
        <f t="shared" si="17"/>
        <v>SC</v>
      </c>
    </row>
    <row r="1155" spans="1:13" ht="15.6" thickTop="1" thickBot="1" x14ac:dyDescent="0.35">
      <c r="A1155" s="186"/>
      <c r="B1155" s="13" t="s">
        <v>639</v>
      </c>
      <c r="C1155" s="7" t="s">
        <v>640</v>
      </c>
      <c r="D1155" s="42" t="s">
        <v>31</v>
      </c>
      <c r="E1155" s="30"/>
      <c r="F1155" s="30"/>
      <c r="G1155" s="30"/>
      <c r="H1155" s="30"/>
      <c r="I1155" s="30"/>
      <c r="J1155" s="30"/>
      <c r="K1155" s="30"/>
      <c r="L1155" s="30"/>
      <c r="M1155" s="44" t="str">
        <f t="shared" si="17"/>
        <v>SC</v>
      </c>
    </row>
    <row r="1156" spans="1:13" ht="15.6" thickTop="1" thickBot="1" x14ac:dyDescent="0.35">
      <c r="A1156" s="186"/>
      <c r="B1156" s="13" t="s">
        <v>639</v>
      </c>
      <c r="C1156" s="7" t="s">
        <v>640</v>
      </c>
      <c r="D1156" s="42" t="s">
        <v>35</v>
      </c>
      <c r="E1156" s="30"/>
      <c r="F1156" s="30"/>
      <c r="G1156" s="30"/>
      <c r="H1156" s="30"/>
      <c r="I1156" s="30"/>
      <c r="J1156" s="30"/>
      <c r="K1156" s="30"/>
      <c r="L1156" s="30"/>
      <c r="M1156" s="44" t="str">
        <f t="shared" si="17"/>
        <v>SC</v>
      </c>
    </row>
    <row r="1157" spans="1:13" ht="15.6" thickTop="1" thickBot="1" x14ac:dyDescent="0.35">
      <c r="A1157" s="190"/>
      <c r="B1157" s="13" t="s">
        <v>639</v>
      </c>
      <c r="C1157" s="7" t="s">
        <v>640</v>
      </c>
      <c r="D1157" s="42" t="s">
        <v>64</v>
      </c>
      <c r="E1157" s="30"/>
      <c r="F1157" s="30"/>
      <c r="G1157" s="30"/>
      <c r="H1157" s="30"/>
      <c r="I1157" s="30"/>
      <c r="J1157" s="30"/>
      <c r="K1157" s="30"/>
      <c r="L1157" s="30"/>
      <c r="M1157" s="44" t="str">
        <f t="shared" si="17"/>
        <v>SC</v>
      </c>
    </row>
    <row r="1158" spans="1:13" ht="28.8" thickTop="1" thickBot="1" x14ac:dyDescent="0.35">
      <c r="A1158" s="186"/>
      <c r="B1158" s="13" t="s">
        <v>641</v>
      </c>
      <c r="C1158" s="7" t="s">
        <v>642</v>
      </c>
      <c r="D1158" s="42" t="s">
        <v>31</v>
      </c>
      <c r="E1158" s="30"/>
      <c r="F1158" s="30"/>
      <c r="G1158" s="30"/>
      <c r="H1158" s="30"/>
      <c r="I1158" s="30"/>
      <c r="J1158" s="30"/>
      <c r="K1158" s="30"/>
      <c r="L1158" s="30"/>
      <c r="M1158" s="44" t="str">
        <f t="shared" si="17"/>
        <v>SC</v>
      </c>
    </row>
    <row r="1159" spans="1:13" ht="28.8" thickTop="1" thickBot="1" x14ac:dyDescent="0.35">
      <c r="A1159" s="186"/>
      <c r="B1159" s="13" t="s">
        <v>641</v>
      </c>
      <c r="C1159" s="7" t="s">
        <v>642</v>
      </c>
      <c r="D1159" s="42" t="s">
        <v>35</v>
      </c>
      <c r="E1159" s="30"/>
      <c r="F1159" s="30"/>
      <c r="G1159" s="30"/>
      <c r="H1159" s="30"/>
      <c r="I1159" s="30"/>
      <c r="J1159" s="30"/>
      <c r="K1159" s="30"/>
      <c r="L1159" s="30"/>
      <c r="M1159" s="44" t="str">
        <f t="shared" si="17"/>
        <v>SC</v>
      </c>
    </row>
    <row r="1160" spans="1:13" ht="28.8" thickTop="1" thickBot="1" x14ac:dyDescent="0.35">
      <c r="A1160" s="190"/>
      <c r="B1160" s="13" t="s">
        <v>641</v>
      </c>
      <c r="C1160" s="7" t="s">
        <v>642</v>
      </c>
      <c r="D1160" s="42" t="s">
        <v>64</v>
      </c>
      <c r="E1160" s="30"/>
      <c r="F1160" s="30"/>
      <c r="G1160" s="30"/>
      <c r="H1160" s="30"/>
      <c r="I1160" s="30"/>
      <c r="J1160" s="30"/>
      <c r="K1160" s="30"/>
      <c r="L1160" s="30"/>
      <c r="M1160" s="44" t="str">
        <f t="shared" si="17"/>
        <v>SC</v>
      </c>
    </row>
    <row r="1161" spans="1:13" ht="15.6" thickTop="1" thickBot="1" x14ac:dyDescent="0.35">
      <c r="A1161" s="186"/>
      <c r="B1161" s="13" t="s">
        <v>643</v>
      </c>
      <c r="C1161" s="7" t="s">
        <v>644</v>
      </c>
      <c r="D1161" s="42" t="s">
        <v>31</v>
      </c>
      <c r="E1161" s="30"/>
      <c r="F1161" s="30"/>
      <c r="G1161" s="30"/>
      <c r="H1161" s="30"/>
      <c r="I1161" s="30"/>
      <c r="J1161" s="30"/>
      <c r="K1161" s="30"/>
      <c r="L1161" s="30"/>
      <c r="M1161" s="44" t="str">
        <f t="shared" si="17"/>
        <v>SC</v>
      </c>
    </row>
    <row r="1162" spans="1:13" ht="15.6" thickTop="1" thickBot="1" x14ac:dyDescent="0.35">
      <c r="A1162" s="186"/>
      <c r="B1162" s="13" t="s">
        <v>643</v>
      </c>
      <c r="C1162" s="7" t="s">
        <v>644</v>
      </c>
      <c r="D1162" s="42" t="s">
        <v>35</v>
      </c>
      <c r="E1162" s="30"/>
      <c r="F1162" s="30"/>
      <c r="G1162" s="30"/>
      <c r="H1162" s="30"/>
      <c r="I1162" s="30"/>
      <c r="J1162" s="30"/>
      <c r="K1162" s="30"/>
      <c r="L1162" s="30"/>
      <c r="M1162" s="44" t="str">
        <f t="shared" si="17"/>
        <v>SC</v>
      </c>
    </row>
    <row r="1163" spans="1:13" ht="15.6" thickTop="1" thickBot="1" x14ac:dyDescent="0.35">
      <c r="A1163" s="190"/>
      <c r="B1163" s="13" t="s">
        <v>643</v>
      </c>
      <c r="C1163" s="7" t="s">
        <v>644</v>
      </c>
      <c r="D1163" s="42" t="s">
        <v>64</v>
      </c>
      <c r="E1163" s="30"/>
      <c r="F1163" s="30"/>
      <c r="G1163" s="30"/>
      <c r="H1163" s="30"/>
      <c r="I1163" s="30"/>
      <c r="J1163" s="30"/>
      <c r="K1163" s="30"/>
      <c r="L1163" s="30"/>
      <c r="M1163" s="44" t="str">
        <f t="shared" si="17"/>
        <v>SC</v>
      </c>
    </row>
    <row r="1164" spans="1:13" ht="15.6" thickTop="1" thickBot="1" x14ac:dyDescent="0.35">
      <c r="A1164" s="190"/>
      <c r="B1164" s="14" t="s">
        <v>645</v>
      </c>
      <c r="C1164" s="6" t="s">
        <v>646</v>
      </c>
      <c r="D1164" s="45" t="s">
        <v>31</v>
      </c>
      <c r="E1164" s="10"/>
      <c r="F1164" s="10"/>
      <c r="G1164" s="10"/>
      <c r="H1164" s="30"/>
      <c r="I1164" s="30"/>
      <c r="J1164" s="30"/>
      <c r="K1164" s="30"/>
      <c r="L1164" s="30"/>
      <c r="M1164" s="44" t="str">
        <f t="shared" si="17"/>
        <v>SC</v>
      </c>
    </row>
    <row r="1165" spans="1:13" ht="15.6" thickTop="1" thickBot="1" x14ac:dyDescent="0.35">
      <c r="A1165" s="190"/>
      <c r="B1165" s="14" t="s">
        <v>645</v>
      </c>
      <c r="C1165" s="6" t="s">
        <v>646</v>
      </c>
      <c r="D1165" s="45" t="s">
        <v>35</v>
      </c>
      <c r="E1165" s="30"/>
      <c r="F1165" s="30"/>
      <c r="G1165" s="30"/>
      <c r="H1165" s="30"/>
      <c r="I1165" s="30"/>
      <c r="J1165" s="30"/>
      <c r="K1165" s="30"/>
      <c r="L1165" s="30"/>
      <c r="M1165" s="44" t="str">
        <f t="shared" ref="M1165:M1228" si="18">LEFT(B1165,2)</f>
        <v>SC</v>
      </c>
    </row>
    <row r="1166" spans="1:13" ht="15.6" thickTop="1" thickBot="1" x14ac:dyDescent="0.35">
      <c r="A1166" s="190"/>
      <c r="B1166" s="14" t="s">
        <v>645</v>
      </c>
      <c r="C1166" s="6" t="s">
        <v>646</v>
      </c>
      <c r="D1166" s="45" t="s">
        <v>64</v>
      </c>
      <c r="E1166" s="30"/>
      <c r="F1166" s="30"/>
      <c r="G1166" s="30"/>
      <c r="H1166" s="30"/>
      <c r="I1166" s="30"/>
      <c r="J1166" s="30"/>
      <c r="K1166" s="30"/>
      <c r="L1166" s="30"/>
      <c r="M1166" s="44" t="str">
        <f t="shared" si="18"/>
        <v>SC</v>
      </c>
    </row>
    <row r="1167" spans="1:13" ht="15.6" thickTop="1" thickBot="1" x14ac:dyDescent="0.35">
      <c r="A1167" s="186"/>
      <c r="B1167" s="13" t="s">
        <v>647</v>
      </c>
      <c r="C1167" s="7" t="s">
        <v>459</v>
      </c>
      <c r="D1167" s="42" t="s">
        <v>31</v>
      </c>
      <c r="E1167" s="30"/>
      <c r="F1167" s="30"/>
      <c r="G1167" s="30"/>
      <c r="H1167" s="30"/>
      <c r="I1167" s="30"/>
      <c r="J1167" s="30"/>
      <c r="K1167" s="30"/>
      <c r="L1167" s="30"/>
      <c r="M1167" s="44" t="str">
        <f t="shared" si="18"/>
        <v>SC</v>
      </c>
    </row>
    <row r="1168" spans="1:13" ht="15.6" thickTop="1" thickBot="1" x14ac:dyDescent="0.35">
      <c r="A1168" s="186"/>
      <c r="B1168" s="13" t="s">
        <v>647</v>
      </c>
      <c r="C1168" s="7" t="s">
        <v>459</v>
      </c>
      <c r="D1168" s="42" t="s">
        <v>32</v>
      </c>
      <c r="E1168" s="30"/>
      <c r="F1168" s="30"/>
      <c r="G1168" s="30"/>
      <c r="H1168" s="30"/>
      <c r="I1168" s="30"/>
      <c r="J1168" s="30"/>
      <c r="K1168" s="30"/>
      <c r="L1168" s="30"/>
      <c r="M1168" s="44" t="str">
        <f t="shared" si="18"/>
        <v>SC</v>
      </c>
    </row>
    <row r="1169" spans="1:13" ht="15.6" thickTop="1" thickBot="1" x14ac:dyDescent="0.35">
      <c r="A1169" s="186"/>
      <c r="B1169" s="13" t="s">
        <v>647</v>
      </c>
      <c r="C1169" s="7" t="s">
        <v>459</v>
      </c>
      <c r="D1169" s="42" t="s">
        <v>33</v>
      </c>
      <c r="E1169" s="30"/>
      <c r="F1169" s="30"/>
      <c r="G1169" s="30"/>
      <c r="H1169" s="30"/>
      <c r="I1169" s="30"/>
      <c r="J1169" s="30"/>
      <c r="K1169" s="30"/>
      <c r="L1169" s="30"/>
      <c r="M1169" s="44" t="str">
        <f t="shared" si="18"/>
        <v>SC</v>
      </c>
    </row>
    <row r="1170" spans="1:13" ht="15.6" thickTop="1" thickBot="1" x14ac:dyDescent="0.35">
      <c r="A1170" s="186"/>
      <c r="B1170" s="13" t="s">
        <v>647</v>
      </c>
      <c r="C1170" s="7" t="s">
        <v>459</v>
      </c>
      <c r="D1170" s="42" t="s">
        <v>35</v>
      </c>
      <c r="E1170" s="30"/>
      <c r="F1170" s="30"/>
      <c r="G1170" s="30"/>
      <c r="H1170" s="30"/>
      <c r="I1170" s="30"/>
      <c r="J1170" s="30"/>
      <c r="K1170" s="30"/>
      <c r="L1170" s="30"/>
      <c r="M1170" s="44" t="str">
        <f t="shared" si="18"/>
        <v>SC</v>
      </c>
    </row>
    <row r="1171" spans="1:13" ht="15.6" thickTop="1" thickBot="1" x14ac:dyDescent="0.35">
      <c r="A1171" s="190"/>
      <c r="B1171" s="13" t="s">
        <v>647</v>
      </c>
      <c r="C1171" s="7" t="s">
        <v>459</v>
      </c>
      <c r="D1171" s="42" t="s">
        <v>64</v>
      </c>
      <c r="E1171" s="30"/>
      <c r="F1171" s="30"/>
      <c r="G1171" s="30"/>
      <c r="H1171" s="30"/>
      <c r="I1171" s="30"/>
      <c r="J1171" s="30"/>
      <c r="K1171" s="30"/>
      <c r="L1171" s="30"/>
      <c r="M1171" s="44" t="str">
        <f t="shared" si="18"/>
        <v>SC</v>
      </c>
    </row>
    <row r="1172" spans="1:13" ht="15.6" thickTop="1" thickBot="1" x14ac:dyDescent="0.35">
      <c r="A1172" s="186"/>
      <c r="B1172" s="13" t="s">
        <v>648</v>
      </c>
      <c r="C1172" s="7" t="s">
        <v>649</v>
      </c>
      <c r="D1172" s="42" t="s">
        <v>31</v>
      </c>
      <c r="E1172" s="30"/>
      <c r="F1172" s="30"/>
      <c r="G1172" s="30"/>
      <c r="H1172" s="30"/>
      <c r="I1172" s="30"/>
      <c r="J1172" s="30"/>
      <c r="K1172" s="30"/>
      <c r="L1172" s="30"/>
      <c r="M1172" s="44" t="str">
        <f t="shared" si="18"/>
        <v>SC</v>
      </c>
    </row>
    <row r="1173" spans="1:13" ht="15.6" thickTop="1" thickBot="1" x14ac:dyDescent="0.35">
      <c r="A1173" s="186"/>
      <c r="B1173" s="13" t="s">
        <v>648</v>
      </c>
      <c r="C1173" s="7" t="s">
        <v>649</v>
      </c>
      <c r="D1173" s="42" t="s">
        <v>35</v>
      </c>
      <c r="E1173" s="30"/>
      <c r="F1173" s="30"/>
      <c r="G1173" s="30"/>
      <c r="H1173" s="30"/>
      <c r="I1173" s="30"/>
      <c r="J1173" s="30"/>
      <c r="K1173" s="30"/>
      <c r="L1173" s="30"/>
      <c r="M1173" s="44" t="str">
        <f t="shared" si="18"/>
        <v>SC</v>
      </c>
    </row>
    <row r="1174" spans="1:13" ht="15.6" thickTop="1" thickBot="1" x14ac:dyDescent="0.35">
      <c r="A1174" s="190"/>
      <c r="B1174" s="13" t="s">
        <v>648</v>
      </c>
      <c r="C1174" s="7" t="s">
        <v>649</v>
      </c>
      <c r="D1174" s="42" t="s">
        <v>64</v>
      </c>
      <c r="E1174" s="30"/>
      <c r="F1174" s="30"/>
      <c r="G1174" s="30"/>
      <c r="H1174" s="30"/>
      <c r="I1174" s="30"/>
      <c r="J1174" s="30"/>
      <c r="K1174" s="30"/>
      <c r="L1174" s="30"/>
      <c r="M1174" s="44" t="str">
        <f t="shared" si="18"/>
        <v>SC</v>
      </c>
    </row>
    <row r="1175" spans="1:13" ht="17.100000000000001" customHeight="1" thickTop="1" thickBot="1" x14ac:dyDescent="0.35">
      <c r="A1175" s="186"/>
      <c r="B1175" s="13" t="s">
        <v>650</v>
      </c>
      <c r="C1175" s="7" t="s">
        <v>651</v>
      </c>
      <c r="D1175" s="42" t="s">
        <v>31</v>
      </c>
      <c r="E1175" s="30"/>
      <c r="F1175" s="30"/>
      <c r="G1175" s="30"/>
      <c r="H1175" s="30"/>
      <c r="I1175" s="30"/>
      <c r="J1175" s="30"/>
      <c r="K1175" s="30"/>
      <c r="L1175" s="30"/>
      <c r="M1175" s="44" t="str">
        <f t="shared" si="18"/>
        <v>SC</v>
      </c>
    </row>
    <row r="1176" spans="1:13" ht="17.100000000000001" customHeight="1" thickTop="1" thickBot="1" x14ac:dyDescent="0.35">
      <c r="A1176" s="186"/>
      <c r="B1176" s="13" t="s">
        <v>650</v>
      </c>
      <c r="C1176" s="7" t="s">
        <v>651</v>
      </c>
      <c r="D1176" s="42" t="s">
        <v>35</v>
      </c>
      <c r="E1176" s="30"/>
      <c r="F1176" s="30"/>
      <c r="G1176" s="30"/>
      <c r="H1176" s="30"/>
      <c r="I1176" s="30"/>
      <c r="J1176" s="30"/>
      <c r="K1176" s="30"/>
      <c r="L1176" s="30"/>
      <c r="M1176" s="44" t="str">
        <f t="shared" si="18"/>
        <v>SC</v>
      </c>
    </row>
    <row r="1177" spans="1:13" ht="17.100000000000001" customHeight="1" thickTop="1" thickBot="1" x14ac:dyDescent="0.35">
      <c r="A1177" s="190"/>
      <c r="B1177" s="13" t="s">
        <v>650</v>
      </c>
      <c r="C1177" s="7" t="s">
        <v>651</v>
      </c>
      <c r="D1177" s="42" t="s">
        <v>64</v>
      </c>
      <c r="E1177" s="30"/>
      <c r="F1177" s="30"/>
      <c r="G1177" s="30"/>
      <c r="H1177" s="30"/>
      <c r="I1177" s="30"/>
      <c r="J1177" s="30"/>
      <c r="K1177" s="30"/>
      <c r="L1177" s="30"/>
      <c r="M1177" s="44" t="str">
        <f t="shared" si="18"/>
        <v>SC</v>
      </c>
    </row>
    <row r="1178" spans="1:13" ht="15.6" thickTop="1" thickBot="1" x14ac:dyDescent="0.35">
      <c r="A1178" s="186"/>
      <c r="B1178" s="13" t="s">
        <v>652</v>
      </c>
      <c r="C1178" s="7" t="s">
        <v>653</v>
      </c>
      <c r="D1178" s="42" t="s">
        <v>31</v>
      </c>
      <c r="E1178" s="30"/>
      <c r="F1178" s="30"/>
      <c r="G1178" s="30"/>
      <c r="H1178" s="30"/>
      <c r="I1178" s="30"/>
      <c r="J1178" s="30"/>
      <c r="K1178" s="30"/>
      <c r="L1178" s="30"/>
      <c r="M1178" s="44" t="str">
        <f t="shared" si="18"/>
        <v>SC</v>
      </c>
    </row>
    <row r="1179" spans="1:13" ht="15.6" thickTop="1" thickBot="1" x14ac:dyDescent="0.35">
      <c r="A1179" s="186"/>
      <c r="B1179" s="13" t="s">
        <v>652</v>
      </c>
      <c r="C1179" s="7" t="s">
        <v>653</v>
      </c>
      <c r="D1179" s="42" t="s">
        <v>35</v>
      </c>
      <c r="E1179" s="30"/>
      <c r="F1179" s="30"/>
      <c r="G1179" s="30"/>
      <c r="H1179" s="30"/>
      <c r="I1179" s="30"/>
      <c r="J1179" s="30"/>
      <c r="K1179" s="30"/>
      <c r="L1179" s="30"/>
      <c r="M1179" s="44" t="str">
        <f t="shared" si="18"/>
        <v>SC</v>
      </c>
    </row>
    <row r="1180" spans="1:13" ht="15.6" thickTop="1" thickBot="1" x14ac:dyDescent="0.35">
      <c r="A1180" s="190"/>
      <c r="B1180" s="13" t="s">
        <v>652</v>
      </c>
      <c r="C1180" s="7" t="s">
        <v>653</v>
      </c>
      <c r="D1180" s="42" t="s">
        <v>64</v>
      </c>
      <c r="E1180" s="30"/>
      <c r="F1180" s="30"/>
      <c r="G1180" s="30"/>
      <c r="H1180" s="30"/>
      <c r="I1180" s="30"/>
      <c r="J1180" s="30"/>
      <c r="K1180" s="30"/>
      <c r="L1180" s="30"/>
      <c r="M1180" s="44" t="str">
        <f t="shared" si="18"/>
        <v>SC</v>
      </c>
    </row>
    <row r="1181" spans="1:13" ht="15.6" thickTop="1" thickBot="1" x14ac:dyDescent="0.35">
      <c r="A1181" s="186"/>
      <c r="B1181" s="13" t="s">
        <v>654</v>
      </c>
      <c r="C1181" s="7" t="s">
        <v>655</v>
      </c>
      <c r="D1181" s="42" t="s">
        <v>31</v>
      </c>
      <c r="E1181" s="30"/>
      <c r="F1181" s="30"/>
      <c r="G1181" s="30"/>
      <c r="H1181" s="30"/>
      <c r="I1181" s="30"/>
      <c r="J1181" s="30"/>
      <c r="K1181" s="30"/>
      <c r="L1181" s="30"/>
      <c r="M1181" s="44" t="str">
        <f t="shared" si="18"/>
        <v>SC</v>
      </c>
    </row>
    <row r="1182" spans="1:13" ht="15.6" thickTop="1" thickBot="1" x14ac:dyDescent="0.35">
      <c r="A1182" s="186"/>
      <c r="B1182" s="13" t="s">
        <v>654</v>
      </c>
      <c r="C1182" s="7" t="s">
        <v>655</v>
      </c>
      <c r="D1182" s="42" t="s">
        <v>35</v>
      </c>
      <c r="E1182" s="30"/>
      <c r="F1182" s="30"/>
      <c r="G1182" s="30"/>
      <c r="H1182" s="30"/>
      <c r="I1182" s="30"/>
      <c r="J1182" s="30"/>
      <c r="K1182" s="30"/>
      <c r="L1182" s="30"/>
      <c r="M1182" s="44" t="str">
        <f t="shared" si="18"/>
        <v>SC</v>
      </c>
    </row>
    <row r="1183" spans="1:13" ht="15.6" thickTop="1" thickBot="1" x14ac:dyDescent="0.35">
      <c r="A1183" s="190"/>
      <c r="B1183" s="13" t="s">
        <v>654</v>
      </c>
      <c r="C1183" s="7" t="s">
        <v>655</v>
      </c>
      <c r="D1183" s="42" t="s">
        <v>64</v>
      </c>
      <c r="E1183" s="30"/>
      <c r="F1183" s="30"/>
      <c r="G1183" s="30"/>
      <c r="H1183" s="30"/>
      <c r="I1183" s="30"/>
      <c r="J1183" s="30"/>
      <c r="K1183" s="30"/>
      <c r="L1183" s="30"/>
      <c r="M1183" s="44" t="str">
        <f t="shared" si="18"/>
        <v>SC</v>
      </c>
    </row>
    <row r="1184" spans="1:13" ht="28.8" thickTop="1" thickBot="1" x14ac:dyDescent="0.35">
      <c r="A1184" s="186"/>
      <c r="B1184" s="13" t="s">
        <v>656</v>
      </c>
      <c r="C1184" s="7" t="s">
        <v>657</v>
      </c>
      <c r="D1184" s="42" t="s">
        <v>31</v>
      </c>
      <c r="E1184" s="30"/>
      <c r="F1184" s="30"/>
      <c r="G1184" s="30"/>
      <c r="H1184" s="30"/>
      <c r="I1184" s="30"/>
      <c r="J1184" s="30"/>
      <c r="K1184" s="30"/>
      <c r="L1184" s="30"/>
      <c r="M1184" s="44" t="str">
        <f t="shared" si="18"/>
        <v>SC</v>
      </c>
    </row>
    <row r="1185" spans="1:13" ht="28.8" thickTop="1" thickBot="1" x14ac:dyDescent="0.35">
      <c r="A1185" s="186"/>
      <c r="B1185" s="13" t="s">
        <v>656</v>
      </c>
      <c r="C1185" s="7" t="s">
        <v>657</v>
      </c>
      <c r="D1185" s="42" t="s">
        <v>35</v>
      </c>
      <c r="E1185" s="30"/>
      <c r="F1185" s="30"/>
      <c r="G1185" s="30"/>
      <c r="H1185" s="30"/>
      <c r="I1185" s="30"/>
      <c r="J1185" s="30"/>
      <c r="K1185" s="30"/>
      <c r="L1185" s="30"/>
      <c r="M1185" s="44" t="str">
        <f t="shared" si="18"/>
        <v>SC</v>
      </c>
    </row>
    <row r="1186" spans="1:13" ht="28.8" thickTop="1" thickBot="1" x14ac:dyDescent="0.35">
      <c r="A1186" s="190"/>
      <c r="B1186" s="13" t="s">
        <v>656</v>
      </c>
      <c r="C1186" s="7" t="s">
        <v>657</v>
      </c>
      <c r="D1186" s="42" t="s">
        <v>64</v>
      </c>
      <c r="E1186" s="30"/>
      <c r="F1186" s="30"/>
      <c r="G1186" s="30"/>
      <c r="H1186" s="30"/>
      <c r="I1186" s="30"/>
      <c r="J1186" s="30"/>
      <c r="K1186" s="30"/>
      <c r="L1186" s="30"/>
      <c r="M1186" s="44" t="str">
        <f t="shared" si="18"/>
        <v>SC</v>
      </c>
    </row>
    <row r="1187" spans="1:13" ht="41.1" customHeight="1" thickTop="1" thickBot="1" x14ac:dyDescent="0.35">
      <c r="A1187" s="186"/>
      <c r="B1187" s="13" t="s">
        <v>658</v>
      </c>
      <c r="C1187" s="7" t="s">
        <v>659</v>
      </c>
      <c r="D1187" s="42" t="s">
        <v>31</v>
      </c>
      <c r="E1187" s="30"/>
      <c r="F1187" s="30"/>
      <c r="G1187" s="30"/>
      <c r="H1187" s="30"/>
      <c r="I1187" s="30"/>
      <c r="J1187" s="30"/>
      <c r="K1187" s="30"/>
      <c r="L1187" s="30"/>
      <c r="M1187" s="44" t="str">
        <f t="shared" si="18"/>
        <v>SC</v>
      </c>
    </row>
    <row r="1188" spans="1:13" ht="41.1" customHeight="1" thickTop="1" thickBot="1" x14ac:dyDescent="0.35">
      <c r="A1188" s="186"/>
      <c r="B1188" s="13" t="s">
        <v>658</v>
      </c>
      <c r="C1188" s="7" t="s">
        <v>659</v>
      </c>
      <c r="D1188" s="42" t="s">
        <v>35</v>
      </c>
      <c r="E1188" s="30"/>
      <c r="F1188" s="30"/>
      <c r="G1188" s="30"/>
      <c r="H1188" s="30"/>
      <c r="I1188" s="30"/>
      <c r="J1188" s="30"/>
      <c r="K1188" s="30"/>
      <c r="L1188" s="30"/>
      <c r="M1188" s="44" t="str">
        <f t="shared" si="18"/>
        <v>SC</v>
      </c>
    </row>
    <row r="1189" spans="1:13" ht="41.1" customHeight="1" thickTop="1" thickBot="1" x14ac:dyDescent="0.35">
      <c r="A1189" s="190"/>
      <c r="B1189" s="13" t="s">
        <v>658</v>
      </c>
      <c r="C1189" s="7" t="s">
        <v>659</v>
      </c>
      <c r="D1189" s="42" t="s">
        <v>64</v>
      </c>
      <c r="E1189" s="30"/>
      <c r="F1189" s="30"/>
      <c r="G1189" s="30"/>
      <c r="H1189" s="30"/>
      <c r="I1189" s="30"/>
      <c r="J1189" s="30"/>
      <c r="K1189" s="30"/>
      <c r="L1189" s="30"/>
      <c r="M1189" s="44" t="str">
        <f t="shared" si="18"/>
        <v>SC</v>
      </c>
    </row>
    <row r="1190" spans="1:13" ht="28.8" thickTop="1" thickBot="1" x14ac:dyDescent="0.35">
      <c r="A1190" s="186"/>
      <c r="B1190" s="13" t="s">
        <v>660</v>
      </c>
      <c r="C1190" s="7" t="s">
        <v>661</v>
      </c>
      <c r="D1190" s="42" t="s">
        <v>31</v>
      </c>
      <c r="E1190" s="30"/>
      <c r="F1190" s="30"/>
      <c r="G1190" s="30"/>
      <c r="H1190" s="30"/>
      <c r="I1190" s="30"/>
      <c r="J1190" s="30"/>
      <c r="K1190" s="30"/>
      <c r="L1190" s="30"/>
      <c r="M1190" s="44" t="str">
        <f t="shared" si="18"/>
        <v>SC</v>
      </c>
    </row>
    <row r="1191" spans="1:13" ht="28.8" thickTop="1" thickBot="1" x14ac:dyDescent="0.35">
      <c r="A1191" s="186"/>
      <c r="B1191" s="13" t="s">
        <v>660</v>
      </c>
      <c r="C1191" s="7" t="s">
        <v>661</v>
      </c>
      <c r="D1191" s="42" t="s">
        <v>35</v>
      </c>
      <c r="E1191" s="30"/>
      <c r="F1191" s="30"/>
      <c r="G1191" s="30"/>
      <c r="H1191" s="30"/>
      <c r="I1191" s="30"/>
      <c r="J1191" s="30"/>
      <c r="K1191" s="30"/>
      <c r="L1191" s="30"/>
      <c r="M1191" s="44" t="str">
        <f t="shared" si="18"/>
        <v>SC</v>
      </c>
    </row>
    <row r="1192" spans="1:13" ht="28.8" thickTop="1" thickBot="1" x14ac:dyDescent="0.35">
      <c r="A1192" s="190"/>
      <c r="B1192" s="13" t="s">
        <v>660</v>
      </c>
      <c r="C1192" s="7" t="s">
        <v>661</v>
      </c>
      <c r="D1192" s="42" t="s">
        <v>64</v>
      </c>
      <c r="E1192" s="30"/>
      <c r="F1192" s="30"/>
      <c r="G1192" s="30"/>
      <c r="H1192" s="30"/>
      <c r="I1192" s="30"/>
      <c r="J1192" s="30"/>
      <c r="K1192" s="30"/>
      <c r="L1192" s="30"/>
      <c r="M1192" s="44" t="str">
        <f t="shared" si="18"/>
        <v>SC</v>
      </c>
    </row>
    <row r="1193" spans="1:13" ht="15.6" thickTop="1" thickBot="1" x14ac:dyDescent="0.35">
      <c r="A1193" s="186"/>
      <c r="B1193" s="13" t="s">
        <v>662</v>
      </c>
      <c r="C1193" s="7" t="s">
        <v>663</v>
      </c>
      <c r="D1193" s="42" t="s">
        <v>31</v>
      </c>
      <c r="E1193" s="30"/>
      <c r="F1193" s="30"/>
      <c r="G1193" s="30"/>
      <c r="H1193" s="30"/>
      <c r="I1193" s="30"/>
      <c r="J1193" s="30"/>
      <c r="K1193" s="30"/>
      <c r="L1193" s="30"/>
      <c r="M1193" s="44" t="str">
        <f t="shared" si="18"/>
        <v>SC</v>
      </c>
    </row>
    <row r="1194" spans="1:13" ht="15.6" thickTop="1" thickBot="1" x14ac:dyDescent="0.35">
      <c r="A1194" s="186"/>
      <c r="B1194" s="13" t="s">
        <v>662</v>
      </c>
      <c r="C1194" s="7" t="s">
        <v>663</v>
      </c>
      <c r="D1194" s="42" t="s">
        <v>35</v>
      </c>
      <c r="E1194" s="30"/>
      <c r="F1194" s="30"/>
      <c r="G1194" s="30"/>
      <c r="H1194" s="30"/>
      <c r="I1194" s="30"/>
      <c r="J1194" s="30"/>
      <c r="K1194" s="30"/>
      <c r="L1194" s="30"/>
      <c r="M1194" s="44" t="str">
        <f t="shared" si="18"/>
        <v>SC</v>
      </c>
    </row>
    <row r="1195" spans="1:13" ht="15.6" thickTop="1" thickBot="1" x14ac:dyDescent="0.35">
      <c r="A1195" s="190"/>
      <c r="B1195" s="13" t="s">
        <v>662</v>
      </c>
      <c r="C1195" s="7" t="s">
        <v>663</v>
      </c>
      <c r="D1195" s="42" t="s">
        <v>64</v>
      </c>
      <c r="E1195" s="30"/>
      <c r="F1195" s="30"/>
      <c r="G1195" s="30"/>
      <c r="H1195" s="30"/>
      <c r="I1195" s="30"/>
      <c r="J1195" s="30"/>
      <c r="K1195" s="30"/>
      <c r="L1195" s="30"/>
      <c r="M1195" s="44" t="str">
        <f t="shared" si="18"/>
        <v>SC</v>
      </c>
    </row>
    <row r="1196" spans="1:13" ht="15.6" thickTop="1" thickBot="1" x14ac:dyDescent="0.35">
      <c r="A1196" s="186"/>
      <c r="B1196" s="13" t="s">
        <v>664</v>
      </c>
      <c r="C1196" s="7" t="s">
        <v>665</v>
      </c>
      <c r="D1196" s="42" t="s">
        <v>31</v>
      </c>
      <c r="E1196" s="30"/>
      <c r="F1196" s="30"/>
      <c r="G1196" s="30"/>
      <c r="H1196" s="30"/>
      <c r="I1196" s="30"/>
      <c r="J1196" s="30"/>
      <c r="K1196" s="30"/>
      <c r="L1196" s="30"/>
      <c r="M1196" s="44" t="str">
        <f t="shared" si="18"/>
        <v>SC</v>
      </c>
    </row>
    <row r="1197" spans="1:13" ht="15.6" thickTop="1" thickBot="1" x14ac:dyDescent="0.35">
      <c r="A1197" s="186"/>
      <c r="B1197" s="13" t="s">
        <v>664</v>
      </c>
      <c r="C1197" s="7" t="s">
        <v>665</v>
      </c>
      <c r="D1197" s="42" t="s">
        <v>35</v>
      </c>
      <c r="E1197" s="30"/>
      <c r="F1197" s="30"/>
      <c r="G1197" s="30"/>
      <c r="H1197" s="30"/>
      <c r="I1197" s="30"/>
      <c r="J1197" s="30"/>
      <c r="K1197" s="30"/>
      <c r="L1197" s="30"/>
      <c r="M1197" s="44" t="str">
        <f t="shared" si="18"/>
        <v>SC</v>
      </c>
    </row>
    <row r="1198" spans="1:13" ht="15.6" thickTop="1" thickBot="1" x14ac:dyDescent="0.35">
      <c r="A1198" s="190"/>
      <c r="B1198" s="13" t="s">
        <v>664</v>
      </c>
      <c r="C1198" s="7" t="s">
        <v>665</v>
      </c>
      <c r="D1198" s="42" t="s">
        <v>64</v>
      </c>
      <c r="E1198" s="30"/>
      <c r="F1198" s="30"/>
      <c r="G1198" s="30"/>
      <c r="H1198" s="30"/>
      <c r="I1198" s="30"/>
      <c r="J1198" s="30"/>
      <c r="K1198" s="30"/>
      <c r="L1198" s="30"/>
      <c r="M1198" s="44" t="str">
        <f t="shared" si="18"/>
        <v>SC</v>
      </c>
    </row>
    <row r="1199" spans="1:13" ht="28.8" thickTop="1" thickBot="1" x14ac:dyDescent="0.35">
      <c r="A1199" s="190"/>
      <c r="B1199" s="14" t="s">
        <v>666</v>
      </c>
      <c r="C1199" s="6" t="s">
        <v>667</v>
      </c>
      <c r="D1199" s="45" t="s">
        <v>31</v>
      </c>
      <c r="E1199" s="10"/>
      <c r="F1199" s="10"/>
      <c r="G1199" s="10"/>
      <c r="H1199" s="30"/>
      <c r="I1199" s="30"/>
      <c r="J1199" s="30"/>
      <c r="K1199" s="30"/>
      <c r="L1199" s="30"/>
      <c r="M1199" s="44" t="str">
        <f t="shared" si="18"/>
        <v>SC</v>
      </c>
    </row>
    <row r="1200" spans="1:13" ht="15.6" thickTop="1" thickBot="1" x14ac:dyDescent="0.35">
      <c r="A1200" s="190"/>
      <c r="B1200" s="14" t="s">
        <v>666</v>
      </c>
      <c r="C1200" s="6" t="s">
        <v>459</v>
      </c>
      <c r="D1200" s="45" t="s">
        <v>35</v>
      </c>
      <c r="E1200" s="30"/>
      <c r="F1200" s="30"/>
      <c r="G1200" s="30"/>
      <c r="H1200" s="30"/>
      <c r="I1200" s="30"/>
      <c r="J1200" s="30"/>
      <c r="K1200" s="30"/>
      <c r="L1200" s="30"/>
      <c r="M1200" s="44" t="str">
        <f t="shared" si="18"/>
        <v>SC</v>
      </c>
    </row>
    <row r="1201" spans="1:13" ht="15.6" thickTop="1" thickBot="1" x14ac:dyDescent="0.35">
      <c r="A1201" s="190"/>
      <c r="B1201" s="14" t="s">
        <v>666</v>
      </c>
      <c r="C1201" s="6" t="s">
        <v>459</v>
      </c>
      <c r="D1201" s="45" t="s">
        <v>64</v>
      </c>
      <c r="E1201" s="30"/>
      <c r="F1201" s="30"/>
      <c r="G1201" s="30"/>
      <c r="H1201" s="30"/>
      <c r="I1201" s="30"/>
      <c r="J1201" s="30"/>
      <c r="K1201" s="30"/>
      <c r="L1201" s="30"/>
      <c r="M1201" s="44" t="str">
        <f t="shared" si="18"/>
        <v>SC</v>
      </c>
    </row>
    <row r="1202" spans="1:13" ht="15.6" thickTop="1" thickBot="1" x14ac:dyDescent="0.35">
      <c r="A1202" s="186"/>
      <c r="B1202" s="13" t="s">
        <v>668</v>
      </c>
      <c r="C1202" s="7" t="s">
        <v>669</v>
      </c>
      <c r="D1202" s="42" t="s">
        <v>31</v>
      </c>
      <c r="E1202" s="30"/>
      <c r="F1202" s="30"/>
      <c r="G1202" s="30"/>
      <c r="H1202" s="30"/>
      <c r="I1202" s="30"/>
      <c r="J1202" s="30"/>
      <c r="K1202" s="30"/>
      <c r="L1202" s="30"/>
      <c r="M1202" s="44" t="str">
        <f t="shared" si="18"/>
        <v>SC</v>
      </c>
    </row>
    <row r="1203" spans="1:13" ht="15.6" thickTop="1" thickBot="1" x14ac:dyDescent="0.35">
      <c r="A1203" s="186"/>
      <c r="B1203" s="13" t="s">
        <v>668</v>
      </c>
      <c r="C1203" s="7" t="s">
        <v>669</v>
      </c>
      <c r="D1203" s="42" t="s">
        <v>35</v>
      </c>
      <c r="E1203" s="30"/>
      <c r="F1203" s="30"/>
      <c r="G1203" s="30"/>
      <c r="H1203" s="30"/>
      <c r="I1203" s="30"/>
      <c r="J1203" s="30"/>
      <c r="K1203" s="30"/>
      <c r="L1203" s="30"/>
      <c r="M1203" s="44" t="str">
        <f t="shared" si="18"/>
        <v>SC</v>
      </c>
    </row>
    <row r="1204" spans="1:13" ht="15.6" thickTop="1" thickBot="1" x14ac:dyDescent="0.35">
      <c r="A1204" s="190"/>
      <c r="B1204" s="13" t="s">
        <v>668</v>
      </c>
      <c r="C1204" s="7" t="s">
        <v>669</v>
      </c>
      <c r="D1204" s="42" t="s">
        <v>64</v>
      </c>
      <c r="E1204" s="30"/>
      <c r="F1204" s="30"/>
      <c r="G1204" s="30"/>
      <c r="H1204" s="30"/>
      <c r="I1204" s="30"/>
      <c r="J1204" s="30"/>
      <c r="K1204" s="30"/>
      <c r="L1204" s="30"/>
      <c r="M1204" s="44" t="str">
        <f t="shared" si="18"/>
        <v>SC</v>
      </c>
    </row>
    <row r="1205" spans="1:13" ht="15.6" thickTop="1" thickBot="1" x14ac:dyDescent="0.35">
      <c r="A1205" s="186"/>
      <c r="B1205" s="13" t="s">
        <v>670</v>
      </c>
      <c r="C1205" s="7" t="s">
        <v>671</v>
      </c>
      <c r="D1205" s="42" t="s">
        <v>31</v>
      </c>
      <c r="E1205" s="30"/>
      <c r="F1205" s="30"/>
      <c r="G1205" s="30"/>
      <c r="H1205" s="30"/>
      <c r="I1205" s="30"/>
      <c r="J1205" s="30"/>
      <c r="K1205" s="30"/>
      <c r="L1205" s="30"/>
      <c r="M1205" s="44" t="str">
        <f t="shared" si="18"/>
        <v>SC</v>
      </c>
    </row>
    <row r="1206" spans="1:13" ht="15.6" thickTop="1" thickBot="1" x14ac:dyDescent="0.35">
      <c r="A1206" s="186"/>
      <c r="B1206" s="13" t="s">
        <v>670</v>
      </c>
      <c r="C1206" s="7" t="s">
        <v>671</v>
      </c>
      <c r="D1206" s="42" t="s">
        <v>35</v>
      </c>
      <c r="E1206" s="30"/>
      <c r="F1206" s="30"/>
      <c r="G1206" s="30"/>
      <c r="H1206" s="30"/>
      <c r="I1206" s="30"/>
      <c r="J1206" s="30"/>
      <c r="K1206" s="30"/>
      <c r="L1206" s="30"/>
      <c r="M1206" s="44" t="str">
        <f t="shared" si="18"/>
        <v>SC</v>
      </c>
    </row>
    <row r="1207" spans="1:13" ht="15.6" thickTop="1" thickBot="1" x14ac:dyDescent="0.35">
      <c r="A1207" s="190"/>
      <c r="B1207" s="13" t="s">
        <v>670</v>
      </c>
      <c r="C1207" s="7" t="s">
        <v>671</v>
      </c>
      <c r="D1207" s="42" t="s">
        <v>64</v>
      </c>
      <c r="E1207" s="30"/>
      <c r="F1207" s="30"/>
      <c r="G1207" s="30"/>
      <c r="H1207" s="30"/>
      <c r="I1207" s="30"/>
      <c r="J1207" s="30"/>
      <c r="K1207" s="30"/>
      <c r="L1207" s="30"/>
      <c r="M1207" s="44" t="str">
        <f t="shared" si="18"/>
        <v>SC</v>
      </c>
    </row>
    <row r="1208" spans="1:13" ht="15.6" thickTop="1" thickBot="1" x14ac:dyDescent="0.35">
      <c r="A1208" s="186"/>
      <c r="B1208" s="13" t="s">
        <v>672</v>
      </c>
      <c r="C1208" s="7" t="s">
        <v>673</v>
      </c>
      <c r="D1208" s="42" t="s">
        <v>31</v>
      </c>
      <c r="E1208" s="30"/>
      <c r="F1208" s="30"/>
      <c r="G1208" s="30"/>
      <c r="H1208" s="30"/>
      <c r="I1208" s="43"/>
      <c r="J1208" s="43"/>
      <c r="K1208" s="30"/>
      <c r="L1208" s="30"/>
      <c r="M1208" s="44" t="str">
        <f t="shared" si="18"/>
        <v>SC</v>
      </c>
    </row>
    <row r="1209" spans="1:13" ht="15.6" thickTop="1" thickBot="1" x14ac:dyDescent="0.35">
      <c r="A1209" s="186"/>
      <c r="B1209" s="13" t="s">
        <v>672</v>
      </c>
      <c r="C1209" s="7" t="s">
        <v>673</v>
      </c>
      <c r="D1209" s="42" t="s">
        <v>32</v>
      </c>
      <c r="E1209" s="31"/>
      <c r="F1209" s="31"/>
      <c r="G1209" s="31"/>
      <c r="H1209" s="31"/>
      <c r="I1209" s="51"/>
      <c r="J1209" s="51"/>
      <c r="K1209" s="31"/>
      <c r="L1209" s="31"/>
      <c r="M1209" s="44" t="str">
        <f t="shared" si="18"/>
        <v>SC</v>
      </c>
    </row>
    <row r="1210" spans="1:13" ht="15.6" thickTop="1" thickBot="1" x14ac:dyDescent="0.35">
      <c r="A1210" s="186"/>
      <c r="B1210" s="13" t="s">
        <v>672</v>
      </c>
      <c r="C1210" s="7" t="s">
        <v>673</v>
      </c>
      <c r="D1210" s="42" t="s">
        <v>33</v>
      </c>
      <c r="E1210" s="31"/>
      <c r="F1210" s="31"/>
      <c r="G1210" s="31"/>
      <c r="H1210" s="31"/>
      <c r="I1210" s="51"/>
      <c r="J1210" s="51"/>
      <c r="K1210" s="31"/>
      <c r="L1210" s="31"/>
      <c r="M1210" s="44" t="str">
        <f t="shared" si="18"/>
        <v>SC</v>
      </c>
    </row>
    <row r="1211" spans="1:13" ht="15.6" thickTop="1" thickBot="1" x14ac:dyDescent="0.35">
      <c r="A1211" s="186"/>
      <c r="B1211" s="13" t="s">
        <v>672</v>
      </c>
      <c r="C1211" s="7" t="s">
        <v>673</v>
      </c>
      <c r="D1211" s="42" t="s">
        <v>35</v>
      </c>
      <c r="E1211" s="31"/>
      <c r="F1211" s="31"/>
      <c r="G1211" s="31"/>
      <c r="H1211" s="31"/>
      <c r="I1211" s="51"/>
      <c r="J1211" s="51"/>
      <c r="K1211" s="31"/>
      <c r="L1211" s="31"/>
      <c r="M1211" s="44" t="str">
        <f t="shared" si="18"/>
        <v>SC</v>
      </c>
    </row>
    <row r="1212" spans="1:13" ht="15.6" thickTop="1" thickBot="1" x14ac:dyDescent="0.35">
      <c r="A1212" s="190"/>
      <c r="B1212" s="13" t="s">
        <v>672</v>
      </c>
      <c r="C1212" s="7" t="s">
        <v>673</v>
      </c>
      <c r="D1212" s="42" t="s">
        <v>64</v>
      </c>
      <c r="E1212" s="53"/>
      <c r="F1212" s="31"/>
      <c r="G1212" s="31"/>
      <c r="H1212" s="31"/>
      <c r="I1212" s="51"/>
      <c r="J1212" s="51"/>
      <c r="K1212" s="31"/>
      <c r="L1212" s="31"/>
      <c r="M1212" s="44" t="str">
        <f t="shared" si="18"/>
        <v>SC</v>
      </c>
    </row>
    <row r="1213" spans="1:13" ht="15.6" thickTop="1" thickBot="1" x14ac:dyDescent="0.35">
      <c r="A1213" s="186"/>
      <c r="B1213" s="14" t="s">
        <v>674</v>
      </c>
      <c r="C1213" s="7" t="s">
        <v>675</v>
      </c>
      <c r="D1213" s="42" t="s">
        <v>31</v>
      </c>
      <c r="E1213" s="10"/>
      <c r="F1213" s="30"/>
      <c r="G1213" s="30"/>
      <c r="H1213" s="30"/>
      <c r="I1213" s="43"/>
      <c r="J1213" s="43"/>
      <c r="K1213" s="30"/>
      <c r="L1213" s="30"/>
      <c r="M1213" s="44" t="str">
        <f t="shared" si="18"/>
        <v>SC</v>
      </c>
    </row>
    <row r="1214" spans="1:13" ht="15.6" thickTop="1" thickBot="1" x14ac:dyDescent="0.35">
      <c r="A1214" s="186"/>
      <c r="B1214" s="13" t="s">
        <v>674</v>
      </c>
      <c r="C1214" s="7" t="s">
        <v>675</v>
      </c>
      <c r="D1214" s="42" t="s">
        <v>32</v>
      </c>
      <c r="E1214" s="30"/>
      <c r="F1214" s="30"/>
      <c r="G1214" s="30"/>
      <c r="H1214" s="30"/>
      <c r="I1214" s="43"/>
      <c r="J1214" s="43"/>
      <c r="K1214" s="30"/>
      <c r="L1214" s="30"/>
      <c r="M1214" s="44" t="str">
        <f t="shared" si="18"/>
        <v>SC</v>
      </c>
    </row>
    <row r="1215" spans="1:13" ht="15.6" thickTop="1" thickBot="1" x14ac:dyDescent="0.35">
      <c r="A1215" s="186"/>
      <c r="B1215" s="13" t="s">
        <v>674</v>
      </c>
      <c r="C1215" s="7" t="s">
        <v>675</v>
      </c>
      <c r="D1215" s="42" t="s">
        <v>33</v>
      </c>
      <c r="E1215" s="31"/>
      <c r="F1215" s="31"/>
      <c r="G1215" s="31"/>
      <c r="H1215" s="31"/>
      <c r="I1215" s="51"/>
      <c r="J1215" s="51"/>
      <c r="K1215" s="31"/>
      <c r="L1215" s="31"/>
      <c r="M1215" s="44" t="str">
        <f t="shared" si="18"/>
        <v>SC</v>
      </c>
    </row>
    <row r="1216" spans="1:13" ht="15.6" thickTop="1" thickBot="1" x14ac:dyDescent="0.35">
      <c r="A1216" s="186"/>
      <c r="B1216" s="13" t="s">
        <v>674</v>
      </c>
      <c r="C1216" s="7" t="s">
        <v>675</v>
      </c>
      <c r="D1216" s="42" t="s">
        <v>35</v>
      </c>
      <c r="E1216" s="31"/>
      <c r="F1216" s="31"/>
      <c r="G1216" s="31"/>
      <c r="H1216" s="31"/>
      <c r="I1216" s="51"/>
      <c r="J1216" s="51"/>
      <c r="K1216" s="31"/>
      <c r="L1216" s="31"/>
      <c r="M1216" s="44" t="str">
        <f t="shared" si="18"/>
        <v>SC</v>
      </c>
    </row>
    <row r="1217" spans="1:13" ht="15.6" thickTop="1" thickBot="1" x14ac:dyDescent="0.35">
      <c r="A1217" s="190"/>
      <c r="B1217" s="13" t="s">
        <v>674</v>
      </c>
      <c r="C1217" s="7" t="s">
        <v>675</v>
      </c>
      <c r="D1217" s="60" t="s">
        <v>64</v>
      </c>
      <c r="E1217" s="31"/>
      <c r="F1217" s="31"/>
      <c r="G1217" s="31"/>
      <c r="H1217" s="31"/>
      <c r="I1217" s="51"/>
      <c r="J1217" s="51"/>
      <c r="K1217" s="31"/>
      <c r="L1217" s="31"/>
      <c r="M1217" s="44" t="str">
        <f t="shared" si="18"/>
        <v>SC</v>
      </c>
    </row>
    <row r="1218" spans="1:13" ht="28.8" thickTop="1" thickBot="1" x14ac:dyDescent="0.35">
      <c r="A1218" s="186" t="s">
        <v>676</v>
      </c>
      <c r="B1218" s="16" t="s">
        <v>677</v>
      </c>
      <c r="C1218" s="21" t="s">
        <v>678</v>
      </c>
      <c r="D1218" s="49" t="s">
        <v>31</v>
      </c>
      <c r="E1218" s="34"/>
      <c r="F1218" s="34"/>
      <c r="G1218" s="34"/>
      <c r="H1218" s="34"/>
      <c r="I1218" s="50"/>
      <c r="J1218" s="50"/>
      <c r="K1218" s="34"/>
      <c r="L1218" s="34"/>
      <c r="M1218" s="44" t="str">
        <f t="shared" si="18"/>
        <v>SI</v>
      </c>
    </row>
    <row r="1219" spans="1:13" ht="28.8" thickTop="1" thickBot="1" x14ac:dyDescent="0.35">
      <c r="A1219" s="186"/>
      <c r="B1219" s="12" t="s">
        <v>677</v>
      </c>
      <c r="C1219" s="18" t="s">
        <v>678</v>
      </c>
      <c r="D1219" s="42" t="s">
        <v>32</v>
      </c>
      <c r="E1219" s="33"/>
      <c r="F1219" s="33"/>
      <c r="G1219" s="33"/>
      <c r="H1219" s="33"/>
      <c r="I1219" s="48"/>
      <c r="J1219" s="48"/>
      <c r="K1219" s="33"/>
      <c r="L1219" s="33"/>
      <c r="M1219" s="44" t="str">
        <f t="shared" si="18"/>
        <v>SI</v>
      </c>
    </row>
    <row r="1220" spans="1:13" ht="28.8" thickTop="1" thickBot="1" x14ac:dyDescent="0.35">
      <c r="A1220" s="186"/>
      <c r="B1220" s="12" t="s">
        <v>677</v>
      </c>
      <c r="C1220" s="18" t="s">
        <v>678</v>
      </c>
      <c r="D1220" s="42" t="s">
        <v>33</v>
      </c>
      <c r="E1220" s="33"/>
      <c r="F1220" s="33"/>
      <c r="G1220" s="33"/>
      <c r="H1220" s="33"/>
      <c r="I1220" s="48"/>
      <c r="J1220" s="48"/>
      <c r="K1220" s="33"/>
      <c r="L1220" s="33"/>
      <c r="M1220" s="44" t="str">
        <f t="shared" si="18"/>
        <v>SI</v>
      </c>
    </row>
    <row r="1221" spans="1:13" ht="28.8" thickTop="1" thickBot="1" x14ac:dyDescent="0.35">
      <c r="A1221" s="186"/>
      <c r="B1221" s="12" t="s">
        <v>677</v>
      </c>
      <c r="C1221" s="18" t="s">
        <v>678</v>
      </c>
      <c r="D1221" s="42" t="s">
        <v>35</v>
      </c>
      <c r="E1221" s="33"/>
      <c r="F1221" s="33"/>
      <c r="G1221" s="33"/>
      <c r="H1221" s="33"/>
      <c r="I1221" s="48"/>
      <c r="J1221" s="48"/>
      <c r="K1221" s="33"/>
      <c r="L1221" s="33"/>
      <c r="M1221" s="44" t="str">
        <f t="shared" si="18"/>
        <v>SI</v>
      </c>
    </row>
    <row r="1222" spans="1:13" ht="28.8" thickTop="1" thickBot="1" x14ac:dyDescent="0.35">
      <c r="A1222" s="186"/>
      <c r="B1222" s="12" t="s">
        <v>677</v>
      </c>
      <c r="C1222" s="18" t="s">
        <v>678</v>
      </c>
      <c r="D1222" s="42" t="s">
        <v>64</v>
      </c>
      <c r="E1222" s="33"/>
      <c r="F1222" s="33"/>
      <c r="G1222" s="33"/>
      <c r="H1222" s="33"/>
      <c r="I1222" s="48"/>
      <c r="J1222" s="48"/>
      <c r="K1222" s="33"/>
      <c r="L1222" s="33"/>
      <c r="M1222" s="44" t="str">
        <f t="shared" si="18"/>
        <v>SI</v>
      </c>
    </row>
    <row r="1223" spans="1:13" ht="15.6" thickTop="1" thickBot="1" x14ac:dyDescent="0.35">
      <c r="A1223" s="186"/>
      <c r="B1223" s="13" t="s">
        <v>679</v>
      </c>
      <c r="C1223" s="7" t="s">
        <v>680</v>
      </c>
      <c r="D1223" s="42" t="s">
        <v>31</v>
      </c>
      <c r="E1223" s="30"/>
      <c r="F1223" s="30"/>
      <c r="G1223" s="30"/>
      <c r="H1223" s="30"/>
      <c r="I1223" s="30"/>
      <c r="J1223" s="30"/>
      <c r="K1223" s="30"/>
      <c r="L1223" s="30"/>
      <c r="M1223" s="44" t="str">
        <f t="shared" si="18"/>
        <v>SI</v>
      </c>
    </row>
    <row r="1224" spans="1:13" ht="15.6" thickTop="1" thickBot="1" x14ac:dyDescent="0.35">
      <c r="A1224" s="186"/>
      <c r="B1224" s="13" t="s">
        <v>679</v>
      </c>
      <c r="C1224" s="7" t="s">
        <v>680</v>
      </c>
      <c r="D1224" s="42" t="s">
        <v>32</v>
      </c>
      <c r="E1224" s="30"/>
      <c r="F1224" s="30"/>
      <c r="G1224" s="30"/>
      <c r="H1224" s="30"/>
      <c r="I1224" s="30"/>
      <c r="J1224" s="30"/>
      <c r="K1224" s="30"/>
      <c r="L1224" s="30"/>
      <c r="M1224" s="44" t="str">
        <f t="shared" si="18"/>
        <v>SI</v>
      </c>
    </row>
    <row r="1225" spans="1:13" ht="15.6" thickTop="1" thickBot="1" x14ac:dyDescent="0.35">
      <c r="A1225" s="186"/>
      <c r="B1225" s="13" t="s">
        <v>679</v>
      </c>
      <c r="C1225" s="7" t="s">
        <v>680</v>
      </c>
      <c r="D1225" s="42" t="s">
        <v>33</v>
      </c>
      <c r="E1225" s="30"/>
      <c r="F1225" s="30"/>
      <c r="G1225" s="30"/>
      <c r="H1225" s="30"/>
      <c r="I1225" s="30"/>
      <c r="J1225" s="30"/>
      <c r="K1225" s="30"/>
      <c r="L1225" s="30"/>
      <c r="M1225" s="44" t="str">
        <f t="shared" si="18"/>
        <v>SI</v>
      </c>
    </row>
    <row r="1226" spans="1:13" ht="15.6" thickTop="1" thickBot="1" x14ac:dyDescent="0.35">
      <c r="A1226" s="186"/>
      <c r="B1226" s="13" t="s">
        <v>679</v>
      </c>
      <c r="C1226" s="7" t="s">
        <v>680</v>
      </c>
      <c r="D1226" s="42" t="s">
        <v>35</v>
      </c>
      <c r="E1226" s="30"/>
      <c r="F1226" s="30"/>
      <c r="G1226" s="30"/>
      <c r="H1226" s="30"/>
      <c r="I1226" s="30"/>
      <c r="J1226" s="30"/>
      <c r="K1226" s="30"/>
      <c r="L1226" s="30"/>
      <c r="M1226" s="44" t="str">
        <f t="shared" si="18"/>
        <v>SI</v>
      </c>
    </row>
    <row r="1227" spans="1:13" ht="15.6" thickTop="1" thickBot="1" x14ac:dyDescent="0.35">
      <c r="A1227" s="186"/>
      <c r="B1227" s="13" t="s">
        <v>679</v>
      </c>
      <c r="C1227" s="7" t="s">
        <v>680</v>
      </c>
      <c r="D1227" s="42" t="s">
        <v>64</v>
      </c>
      <c r="E1227" s="30"/>
      <c r="F1227" s="30"/>
      <c r="G1227" s="30"/>
      <c r="H1227" s="30"/>
      <c r="I1227" s="30"/>
      <c r="J1227" s="30"/>
      <c r="K1227" s="30"/>
      <c r="L1227" s="30"/>
      <c r="M1227" s="44" t="str">
        <f t="shared" si="18"/>
        <v>SI</v>
      </c>
    </row>
    <row r="1228" spans="1:13" ht="15.6" thickTop="1" thickBot="1" x14ac:dyDescent="0.35">
      <c r="A1228" s="186"/>
      <c r="B1228" s="13" t="s">
        <v>681</v>
      </c>
      <c r="C1228" s="7" t="s">
        <v>682</v>
      </c>
      <c r="D1228" s="42" t="s">
        <v>31</v>
      </c>
      <c r="E1228" s="30"/>
      <c r="F1228" s="30"/>
      <c r="G1228" s="30"/>
      <c r="H1228" s="30"/>
      <c r="I1228" s="30"/>
      <c r="J1228" s="30"/>
      <c r="K1228" s="30"/>
      <c r="L1228" s="30"/>
      <c r="M1228" s="44" t="str">
        <f t="shared" si="18"/>
        <v>SI</v>
      </c>
    </row>
    <row r="1229" spans="1:13" ht="15.6" thickTop="1" thickBot="1" x14ac:dyDescent="0.35">
      <c r="A1229" s="186"/>
      <c r="B1229" s="13" t="s">
        <v>681</v>
      </c>
      <c r="C1229" s="7" t="s">
        <v>682</v>
      </c>
      <c r="D1229" s="42" t="s">
        <v>32</v>
      </c>
      <c r="E1229" s="30"/>
      <c r="F1229" s="30"/>
      <c r="G1229" s="30"/>
      <c r="H1229" s="30"/>
      <c r="I1229" s="30"/>
      <c r="J1229" s="30"/>
      <c r="K1229" s="30"/>
      <c r="L1229" s="30"/>
      <c r="M1229" s="44" t="str">
        <f t="shared" ref="M1229:M1292" si="19">LEFT(B1229,2)</f>
        <v>SI</v>
      </c>
    </row>
    <row r="1230" spans="1:13" ht="15.6" thickTop="1" thickBot="1" x14ac:dyDescent="0.35">
      <c r="A1230" s="186"/>
      <c r="B1230" s="13" t="s">
        <v>681</v>
      </c>
      <c r="C1230" s="7" t="s">
        <v>682</v>
      </c>
      <c r="D1230" s="42" t="s">
        <v>33</v>
      </c>
      <c r="E1230" s="30"/>
      <c r="F1230" s="30"/>
      <c r="G1230" s="30"/>
      <c r="H1230" s="30"/>
      <c r="I1230" s="30"/>
      <c r="J1230" s="30"/>
      <c r="K1230" s="30"/>
      <c r="L1230" s="30"/>
      <c r="M1230" s="44" t="str">
        <f t="shared" si="19"/>
        <v>SI</v>
      </c>
    </row>
    <row r="1231" spans="1:13" ht="15.6" thickTop="1" thickBot="1" x14ac:dyDescent="0.35">
      <c r="A1231" s="186"/>
      <c r="B1231" s="13" t="s">
        <v>681</v>
      </c>
      <c r="C1231" s="7" t="s">
        <v>682</v>
      </c>
      <c r="D1231" s="42" t="s">
        <v>35</v>
      </c>
      <c r="E1231" s="30"/>
      <c r="F1231" s="30"/>
      <c r="G1231" s="30"/>
      <c r="H1231" s="30"/>
      <c r="I1231" s="30"/>
      <c r="J1231" s="30"/>
      <c r="K1231" s="30"/>
      <c r="L1231" s="30"/>
      <c r="M1231" s="44" t="str">
        <f t="shared" si="19"/>
        <v>SI</v>
      </c>
    </row>
    <row r="1232" spans="1:13" ht="15.6" thickTop="1" thickBot="1" x14ac:dyDescent="0.35">
      <c r="A1232" s="186"/>
      <c r="B1232" s="13" t="s">
        <v>681</v>
      </c>
      <c r="C1232" s="7" t="s">
        <v>682</v>
      </c>
      <c r="D1232" s="42" t="s">
        <v>64</v>
      </c>
      <c r="E1232" s="30"/>
      <c r="F1232" s="30"/>
      <c r="G1232" s="30"/>
      <c r="H1232" s="30"/>
      <c r="I1232" s="30"/>
      <c r="J1232" s="30"/>
      <c r="K1232" s="30"/>
      <c r="L1232" s="30"/>
      <c r="M1232" s="44" t="str">
        <f t="shared" si="19"/>
        <v>SI</v>
      </c>
    </row>
    <row r="1233" spans="1:13" ht="15.6" thickTop="1" thickBot="1" x14ac:dyDescent="0.35">
      <c r="A1233" s="186"/>
      <c r="B1233" s="13" t="s">
        <v>37</v>
      </c>
      <c r="C1233" s="7" t="s">
        <v>683</v>
      </c>
      <c r="D1233" s="42" t="s">
        <v>32</v>
      </c>
      <c r="E1233" s="30"/>
      <c r="F1233" s="30"/>
      <c r="G1233" s="30"/>
      <c r="H1233" s="30"/>
      <c r="I1233" s="30"/>
      <c r="J1233" s="30"/>
      <c r="K1233" s="30"/>
      <c r="L1233" s="30"/>
      <c r="M1233" s="44" t="str">
        <f t="shared" si="19"/>
        <v>SI</v>
      </c>
    </row>
    <row r="1234" spans="1:13" ht="15.6" thickTop="1" thickBot="1" x14ac:dyDescent="0.35">
      <c r="A1234" s="186"/>
      <c r="B1234" s="13" t="s">
        <v>37</v>
      </c>
      <c r="C1234" s="7" t="s">
        <v>683</v>
      </c>
      <c r="D1234" s="42" t="s">
        <v>35</v>
      </c>
      <c r="E1234" s="30"/>
      <c r="F1234" s="30"/>
      <c r="G1234" s="30"/>
      <c r="H1234" s="30"/>
      <c r="I1234" s="30"/>
      <c r="J1234" s="30"/>
      <c r="K1234" s="30"/>
      <c r="L1234" s="30"/>
      <c r="M1234" s="44" t="str">
        <f t="shared" si="19"/>
        <v>SI</v>
      </c>
    </row>
    <row r="1235" spans="1:13" ht="15.6" thickTop="1" thickBot="1" x14ac:dyDescent="0.35">
      <c r="A1235" s="186"/>
      <c r="B1235" s="13" t="s">
        <v>37</v>
      </c>
      <c r="C1235" s="7" t="s">
        <v>683</v>
      </c>
      <c r="D1235" s="42" t="s">
        <v>64</v>
      </c>
      <c r="E1235" s="30"/>
      <c r="F1235" s="30"/>
      <c r="G1235" s="30"/>
      <c r="H1235" s="30"/>
      <c r="I1235" s="30"/>
      <c r="J1235" s="30"/>
      <c r="K1235" s="30"/>
      <c r="L1235" s="30"/>
      <c r="M1235" s="44" t="str">
        <f t="shared" si="19"/>
        <v>SI</v>
      </c>
    </row>
    <row r="1236" spans="1:13" ht="15.6" thickTop="1" thickBot="1" x14ac:dyDescent="0.35">
      <c r="A1236" s="186"/>
      <c r="B1236" s="13" t="s">
        <v>684</v>
      </c>
      <c r="C1236" s="7" t="s">
        <v>685</v>
      </c>
      <c r="D1236" s="42" t="s">
        <v>32</v>
      </c>
      <c r="E1236" s="30"/>
      <c r="F1236" s="30"/>
      <c r="G1236" s="30"/>
      <c r="H1236" s="30"/>
      <c r="I1236" s="30"/>
      <c r="J1236" s="30"/>
      <c r="K1236" s="30"/>
      <c r="L1236" s="30"/>
      <c r="M1236" s="44" t="str">
        <f t="shared" si="19"/>
        <v>SI</v>
      </c>
    </row>
    <row r="1237" spans="1:13" ht="15.6" thickTop="1" thickBot="1" x14ac:dyDescent="0.35">
      <c r="A1237" s="186"/>
      <c r="B1237" s="13" t="s">
        <v>684</v>
      </c>
      <c r="C1237" s="7" t="s">
        <v>685</v>
      </c>
      <c r="D1237" s="42" t="s">
        <v>35</v>
      </c>
      <c r="E1237" s="30"/>
      <c r="F1237" s="30"/>
      <c r="G1237" s="30"/>
      <c r="H1237" s="30"/>
      <c r="I1237" s="30"/>
      <c r="J1237" s="30"/>
      <c r="K1237" s="30"/>
      <c r="L1237" s="30"/>
      <c r="M1237" s="44" t="str">
        <f t="shared" si="19"/>
        <v>SI</v>
      </c>
    </row>
    <row r="1238" spans="1:13" ht="15.6" thickTop="1" thickBot="1" x14ac:dyDescent="0.35">
      <c r="A1238" s="186"/>
      <c r="B1238" s="13" t="s">
        <v>684</v>
      </c>
      <c r="C1238" s="7" t="s">
        <v>685</v>
      </c>
      <c r="D1238" s="42" t="s">
        <v>64</v>
      </c>
      <c r="E1238" s="30"/>
      <c r="F1238" s="30"/>
      <c r="G1238" s="30"/>
      <c r="H1238" s="30"/>
      <c r="I1238" s="30"/>
      <c r="J1238" s="30"/>
      <c r="K1238" s="30"/>
      <c r="L1238" s="30"/>
      <c r="M1238" s="44" t="str">
        <f t="shared" si="19"/>
        <v>SI</v>
      </c>
    </row>
    <row r="1239" spans="1:13" ht="15.6" thickTop="1" thickBot="1" x14ac:dyDescent="0.35">
      <c r="A1239" s="186"/>
      <c r="B1239" s="13" t="s">
        <v>686</v>
      </c>
      <c r="C1239" s="7" t="s">
        <v>687</v>
      </c>
      <c r="D1239" s="42" t="s">
        <v>32</v>
      </c>
      <c r="E1239" s="30"/>
      <c r="F1239" s="30"/>
      <c r="G1239" s="30"/>
      <c r="H1239" s="30"/>
      <c r="I1239" s="30"/>
      <c r="J1239" s="30"/>
      <c r="K1239" s="30"/>
      <c r="L1239" s="30"/>
      <c r="M1239" s="44" t="str">
        <f t="shared" si="19"/>
        <v>SI</v>
      </c>
    </row>
    <row r="1240" spans="1:13" ht="15.6" thickTop="1" thickBot="1" x14ac:dyDescent="0.35">
      <c r="A1240" s="186"/>
      <c r="B1240" s="13" t="s">
        <v>686</v>
      </c>
      <c r="C1240" s="7" t="s">
        <v>687</v>
      </c>
      <c r="D1240" s="42" t="s">
        <v>35</v>
      </c>
      <c r="E1240" s="30"/>
      <c r="F1240" s="30"/>
      <c r="G1240" s="30"/>
      <c r="H1240" s="30"/>
      <c r="I1240" s="30"/>
      <c r="J1240" s="30"/>
      <c r="K1240" s="30"/>
      <c r="L1240" s="30"/>
      <c r="M1240" s="44" t="str">
        <f t="shared" si="19"/>
        <v>SI</v>
      </c>
    </row>
    <row r="1241" spans="1:13" ht="15.6" thickTop="1" thickBot="1" x14ac:dyDescent="0.35">
      <c r="A1241" s="186"/>
      <c r="B1241" s="13" t="s">
        <v>686</v>
      </c>
      <c r="C1241" s="7" t="s">
        <v>687</v>
      </c>
      <c r="D1241" s="42" t="s">
        <v>64</v>
      </c>
      <c r="E1241" s="30"/>
      <c r="F1241" s="30"/>
      <c r="G1241" s="30"/>
      <c r="H1241" s="30"/>
      <c r="I1241" s="30"/>
      <c r="J1241" s="30"/>
      <c r="K1241" s="30"/>
      <c r="L1241" s="30"/>
      <c r="M1241" s="44" t="str">
        <f t="shared" si="19"/>
        <v>SI</v>
      </c>
    </row>
    <row r="1242" spans="1:13" ht="15.6" thickTop="1" thickBot="1" x14ac:dyDescent="0.35">
      <c r="A1242" s="186"/>
      <c r="B1242" s="14" t="s">
        <v>688</v>
      </c>
      <c r="C1242" s="6" t="s">
        <v>689</v>
      </c>
      <c r="D1242" s="45" t="s">
        <v>32</v>
      </c>
      <c r="E1242" s="30"/>
      <c r="F1242" s="30"/>
      <c r="G1242" s="30"/>
      <c r="H1242" s="30"/>
      <c r="I1242" s="30"/>
      <c r="J1242" s="30"/>
      <c r="K1242" s="30"/>
      <c r="L1242" s="30"/>
      <c r="M1242" s="44" t="str">
        <f t="shared" si="19"/>
        <v>SI</v>
      </c>
    </row>
    <row r="1243" spans="1:13" ht="15.6" thickTop="1" thickBot="1" x14ac:dyDescent="0.35">
      <c r="A1243" s="186"/>
      <c r="B1243" s="14" t="s">
        <v>688</v>
      </c>
      <c r="C1243" s="6" t="s">
        <v>689</v>
      </c>
      <c r="D1243" s="45" t="s">
        <v>35</v>
      </c>
      <c r="E1243" s="30"/>
      <c r="F1243" s="30"/>
      <c r="G1243" s="30"/>
      <c r="H1243" s="30"/>
      <c r="I1243" s="30"/>
      <c r="J1243" s="30"/>
      <c r="K1243" s="30"/>
      <c r="L1243" s="30"/>
      <c r="M1243" s="44" t="str">
        <f t="shared" si="19"/>
        <v>SI</v>
      </c>
    </row>
    <row r="1244" spans="1:13" ht="15.6" thickTop="1" thickBot="1" x14ac:dyDescent="0.35">
      <c r="A1244" s="186"/>
      <c r="B1244" s="14" t="s">
        <v>688</v>
      </c>
      <c r="C1244" s="6" t="s">
        <v>689</v>
      </c>
      <c r="D1244" s="45" t="s">
        <v>64</v>
      </c>
      <c r="E1244" s="30"/>
      <c r="F1244" s="30"/>
      <c r="G1244" s="30"/>
      <c r="H1244" s="30"/>
      <c r="I1244" s="30"/>
      <c r="J1244" s="30"/>
      <c r="K1244" s="30"/>
      <c r="L1244" s="30"/>
      <c r="M1244" s="44" t="str">
        <f t="shared" si="19"/>
        <v>SI</v>
      </c>
    </row>
    <row r="1245" spans="1:13" ht="15.6" thickTop="1" thickBot="1" x14ac:dyDescent="0.35">
      <c r="A1245" s="186"/>
      <c r="B1245" s="13" t="s">
        <v>690</v>
      </c>
      <c r="C1245" s="7" t="s">
        <v>691</v>
      </c>
      <c r="D1245" s="42" t="s">
        <v>31</v>
      </c>
      <c r="E1245" s="30"/>
      <c r="F1245" s="30"/>
      <c r="G1245" s="30"/>
      <c r="H1245" s="30"/>
      <c r="I1245" s="30"/>
      <c r="J1245" s="30"/>
      <c r="K1245" s="30"/>
      <c r="L1245" s="30"/>
      <c r="M1245" s="44" t="str">
        <f t="shared" si="19"/>
        <v>SI</v>
      </c>
    </row>
    <row r="1246" spans="1:13" ht="15.6" thickTop="1" thickBot="1" x14ac:dyDescent="0.35">
      <c r="A1246" s="186"/>
      <c r="B1246" s="13" t="s">
        <v>690</v>
      </c>
      <c r="C1246" s="7" t="s">
        <v>691</v>
      </c>
      <c r="D1246" s="42" t="s">
        <v>32</v>
      </c>
      <c r="E1246" s="30"/>
      <c r="F1246" s="30"/>
      <c r="G1246" s="30"/>
      <c r="H1246" s="30"/>
      <c r="I1246" s="30"/>
      <c r="J1246" s="30"/>
      <c r="K1246" s="30"/>
      <c r="L1246" s="30"/>
      <c r="M1246" s="44" t="str">
        <f t="shared" si="19"/>
        <v>SI</v>
      </c>
    </row>
    <row r="1247" spans="1:13" ht="15.6" thickTop="1" thickBot="1" x14ac:dyDescent="0.35">
      <c r="A1247" s="186"/>
      <c r="B1247" s="13" t="s">
        <v>690</v>
      </c>
      <c r="C1247" s="7" t="s">
        <v>691</v>
      </c>
      <c r="D1247" s="42" t="s">
        <v>33</v>
      </c>
      <c r="E1247" s="30"/>
      <c r="F1247" s="30"/>
      <c r="G1247" s="30"/>
      <c r="H1247" s="30"/>
      <c r="I1247" s="30"/>
      <c r="J1247" s="30"/>
      <c r="K1247" s="30"/>
      <c r="L1247" s="30"/>
      <c r="M1247" s="44" t="str">
        <f t="shared" si="19"/>
        <v>SI</v>
      </c>
    </row>
    <row r="1248" spans="1:13" ht="15.6" thickTop="1" thickBot="1" x14ac:dyDescent="0.35">
      <c r="A1248" s="186"/>
      <c r="B1248" s="13" t="s">
        <v>690</v>
      </c>
      <c r="C1248" s="7" t="s">
        <v>691</v>
      </c>
      <c r="D1248" s="42" t="s">
        <v>35</v>
      </c>
      <c r="E1248" s="30"/>
      <c r="F1248" s="30"/>
      <c r="G1248" s="30"/>
      <c r="H1248" s="30"/>
      <c r="I1248" s="30"/>
      <c r="J1248" s="30"/>
      <c r="K1248" s="30"/>
      <c r="L1248" s="30"/>
      <c r="M1248" s="44" t="str">
        <f t="shared" si="19"/>
        <v>SI</v>
      </c>
    </row>
    <row r="1249" spans="1:13" ht="15.6" thickTop="1" thickBot="1" x14ac:dyDescent="0.35">
      <c r="A1249" s="186"/>
      <c r="B1249" s="13" t="s">
        <v>690</v>
      </c>
      <c r="C1249" s="7" t="s">
        <v>691</v>
      </c>
      <c r="D1249" s="42" t="s">
        <v>64</v>
      </c>
      <c r="E1249" s="30"/>
      <c r="F1249" s="30"/>
      <c r="G1249" s="30"/>
      <c r="H1249" s="30"/>
      <c r="I1249" s="30"/>
      <c r="J1249" s="30"/>
      <c r="K1249" s="30"/>
      <c r="L1249" s="30"/>
      <c r="M1249" s="44" t="str">
        <f t="shared" si="19"/>
        <v>SI</v>
      </c>
    </row>
    <row r="1250" spans="1:13" ht="15.6" thickTop="1" thickBot="1" x14ac:dyDescent="0.35">
      <c r="A1250" s="186"/>
      <c r="B1250" s="13" t="s">
        <v>692</v>
      </c>
      <c r="C1250" s="7" t="s">
        <v>693</v>
      </c>
      <c r="D1250" s="42" t="s">
        <v>31</v>
      </c>
      <c r="E1250" s="30"/>
      <c r="F1250" s="30"/>
      <c r="G1250" s="30"/>
      <c r="H1250" s="30"/>
      <c r="I1250" s="30"/>
      <c r="J1250" s="30"/>
      <c r="K1250" s="30"/>
      <c r="L1250" s="30"/>
      <c r="M1250" s="44" t="str">
        <f t="shared" si="19"/>
        <v>SI</v>
      </c>
    </row>
    <row r="1251" spans="1:13" ht="15.6" thickTop="1" thickBot="1" x14ac:dyDescent="0.35">
      <c r="A1251" s="186"/>
      <c r="B1251" s="13" t="s">
        <v>692</v>
      </c>
      <c r="C1251" s="7" t="s">
        <v>693</v>
      </c>
      <c r="D1251" s="42" t="s">
        <v>32</v>
      </c>
      <c r="E1251" s="30"/>
      <c r="F1251" s="30"/>
      <c r="G1251" s="30"/>
      <c r="H1251" s="30"/>
      <c r="I1251" s="30"/>
      <c r="J1251" s="30"/>
      <c r="K1251" s="30"/>
      <c r="L1251" s="30"/>
      <c r="M1251" s="44" t="str">
        <f t="shared" si="19"/>
        <v>SI</v>
      </c>
    </row>
    <row r="1252" spans="1:13" ht="15.6" thickTop="1" thickBot="1" x14ac:dyDescent="0.35">
      <c r="A1252" s="186"/>
      <c r="B1252" s="13" t="s">
        <v>692</v>
      </c>
      <c r="C1252" s="7" t="s">
        <v>693</v>
      </c>
      <c r="D1252" s="42" t="s">
        <v>33</v>
      </c>
      <c r="E1252" s="30"/>
      <c r="F1252" s="30"/>
      <c r="G1252" s="30"/>
      <c r="H1252" s="30"/>
      <c r="I1252" s="30"/>
      <c r="J1252" s="30"/>
      <c r="K1252" s="30"/>
      <c r="L1252" s="30"/>
      <c r="M1252" s="44" t="str">
        <f t="shared" si="19"/>
        <v>SI</v>
      </c>
    </row>
    <row r="1253" spans="1:13" ht="15.6" thickTop="1" thickBot="1" x14ac:dyDescent="0.35">
      <c r="A1253" s="186"/>
      <c r="B1253" s="13" t="s">
        <v>692</v>
      </c>
      <c r="C1253" s="7" t="s">
        <v>693</v>
      </c>
      <c r="D1253" s="42" t="s">
        <v>35</v>
      </c>
      <c r="E1253" s="30"/>
      <c r="F1253" s="30"/>
      <c r="G1253" s="30"/>
      <c r="H1253" s="30"/>
      <c r="I1253" s="30"/>
      <c r="J1253" s="30"/>
      <c r="K1253" s="30"/>
      <c r="L1253" s="30"/>
      <c r="M1253" s="44" t="str">
        <f t="shared" si="19"/>
        <v>SI</v>
      </c>
    </row>
    <row r="1254" spans="1:13" ht="15.6" thickTop="1" thickBot="1" x14ac:dyDescent="0.35">
      <c r="A1254" s="186"/>
      <c r="B1254" s="13" t="s">
        <v>692</v>
      </c>
      <c r="C1254" s="7" t="s">
        <v>693</v>
      </c>
      <c r="D1254" s="42" t="s">
        <v>64</v>
      </c>
      <c r="E1254" s="30"/>
      <c r="F1254" s="30"/>
      <c r="G1254" s="30"/>
      <c r="H1254" s="30"/>
      <c r="I1254" s="30"/>
      <c r="J1254" s="30"/>
      <c r="K1254" s="30"/>
      <c r="L1254" s="30"/>
      <c r="M1254" s="44" t="str">
        <f t="shared" si="19"/>
        <v>SI</v>
      </c>
    </row>
    <row r="1255" spans="1:13" ht="15.6" thickTop="1" thickBot="1" x14ac:dyDescent="0.35">
      <c r="A1255" s="186"/>
      <c r="B1255" s="13" t="s">
        <v>694</v>
      </c>
      <c r="C1255" s="7" t="s">
        <v>695</v>
      </c>
      <c r="D1255" s="42" t="s">
        <v>31</v>
      </c>
      <c r="E1255" s="30"/>
      <c r="F1255" s="30"/>
      <c r="G1255" s="30"/>
      <c r="H1255" s="30"/>
      <c r="I1255" s="30"/>
      <c r="J1255" s="30"/>
      <c r="K1255" s="30"/>
      <c r="L1255" s="30"/>
      <c r="M1255" s="44" t="str">
        <f t="shared" si="19"/>
        <v>SI</v>
      </c>
    </row>
    <row r="1256" spans="1:13" ht="15.6" thickTop="1" thickBot="1" x14ac:dyDescent="0.35">
      <c r="A1256" s="186"/>
      <c r="B1256" s="13" t="s">
        <v>694</v>
      </c>
      <c r="C1256" s="7" t="s">
        <v>695</v>
      </c>
      <c r="D1256" s="42" t="s">
        <v>32</v>
      </c>
      <c r="E1256" s="30"/>
      <c r="F1256" s="30"/>
      <c r="G1256" s="30"/>
      <c r="H1256" s="30"/>
      <c r="I1256" s="30"/>
      <c r="J1256" s="30"/>
      <c r="K1256" s="30"/>
      <c r="L1256" s="30"/>
      <c r="M1256" s="44" t="str">
        <f t="shared" si="19"/>
        <v>SI</v>
      </c>
    </row>
    <row r="1257" spans="1:13" ht="15.6" thickTop="1" thickBot="1" x14ac:dyDescent="0.35">
      <c r="A1257" s="186"/>
      <c r="B1257" s="13" t="s">
        <v>694</v>
      </c>
      <c r="C1257" s="7" t="s">
        <v>695</v>
      </c>
      <c r="D1257" s="42" t="s">
        <v>33</v>
      </c>
      <c r="E1257" s="30"/>
      <c r="F1257" s="30"/>
      <c r="G1257" s="30"/>
      <c r="H1257" s="30"/>
      <c r="I1257" s="30"/>
      <c r="J1257" s="30"/>
      <c r="K1257" s="30"/>
      <c r="L1257" s="30"/>
      <c r="M1257" s="44" t="str">
        <f t="shared" si="19"/>
        <v>SI</v>
      </c>
    </row>
    <row r="1258" spans="1:13" ht="15.6" thickTop="1" thickBot="1" x14ac:dyDescent="0.35">
      <c r="A1258" s="186"/>
      <c r="B1258" s="13" t="s">
        <v>694</v>
      </c>
      <c r="C1258" s="7" t="s">
        <v>695</v>
      </c>
      <c r="D1258" s="42" t="s">
        <v>35</v>
      </c>
      <c r="E1258" s="30"/>
      <c r="F1258" s="30"/>
      <c r="G1258" s="30"/>
      <c r="H1258" s="30"/>
      <c r="I1258" s="30"/>
      <c r="J1258" s="30"/>
      <c r="K1258" s="30"/>
      <c r="L1258" s="30"/>
      <c r="M1258" s="44" t="str">
        <f t="shared" si="19"/>
        <v>SI</v>
      </c>
    </row>
    <row r="1259" spans="1:13" ht="15.6" thickTop="1" thickBot="1" x14ac:dyDescent="0.35">
      <c r="A1259" s="186"/>
      <c r="B1259" s="13" t="s">
        <v>694</v>
      </c>
      <c r="C1259" s="7" t="s">
        <v>695</v>
      </c>
      <c r="D1259" s="42" t="s">
        <v>64</v>
      </c>
      <c r="E1259" s="30"/>
      <c r="F1259" s="30"/>
      <c r="G1259" s="30"/>
      <c r="H1259" s="30"/>
      <c r="I1259" s="30"/>
      <c r="J1259" s="30"/>
      <c r="K1259" s="30"/>
      <c r="L1259" s="30"/>
      <c r="M1259" s="44" t="str">
        <f t="shared" si="19"/>
        <v>SI</v>
      </c>
    </row>
    <row r="1260" spans="1:13" ht="28.8" thickTop="1" thickBot="1" x14ac:dyDescent="0.35">
      <c r="A1260" s="186"/>
      <c r="B1260" s="13" t="s">
        <v>696</v>
      </c>
      <c r="C1260" s="7" t="s">
        <v>697</v>
      </c>
      <c r="D1260" s="42" t="s">
        <v>31</v>
      </c>
      <c r="E1260" s="30"/>
      <c r="F1260" s="30"/>
      <c r="G1260" s="30"/>
      <c r="H1260" s="30"/>
      <c r="I1260" s="30"/>
      <c r="J1260" s="30"/>
      <c r="K1260" s="30"/>
      <c r="L1260" s="30"/>
      <c r="M1260" s="44" t="str">
        <f t="shared" si="19"/>
        <v>SI</v>
      </c>
    </row>
    <row r="1261" spans="1:13" ht="28.8" thickTop="1" thickBot="1" x14ac:dyDescent="0.35">
      <c r="A1261" s="186"/>
      <c r="B1261" s="13" t="s">
        <v>696</v>
      </c>
      <c r="C1261" s="7" t="s">
        <v>697</v>
      </c>
      <c r="D1261" s="42" t="s">
        <v>32</v>
      </c>
      <c r="E1261" s="30"/>
      <c r="F1261" s="30"/>
      <c r="G1261" s="30"/>
      <c r="H1261" s="30"/>
      <c r="I1261" s="30"/>
      <c r="J1261" s="30"/>
      <c r="K1261" s="30"/>
      <c r="L1261" s="30"/>
      <c r="M1261" s="44" t="str">
        <f t="shared" si="19"/>
        <v>SI</v>
      </c>
    </row>
    <row r="1262" spans="1:13" ht="28.8" thickTop="1" thickBot="1" x14ac:dyDescent="0.35">
      <c r="A1262" s="186"/>
      <c r="B1262" s="13" t="s">
        <v>696</v>
      </c>
      <c r="C1262" s="7" t="s">
        <v>697</v>
      </c>
      <c r="D1262" s="42" t="s">
        <v>33</v>
      </c>
      <c r="E1262" s="30"/>
      <c r="F1262" s="30"/>
      <c r="G1262" s="30"/>
      <c r="H1262" s="30"/>
      <c r="I1262" s="30"/>
      <c r="J1262" s="30"/>
      <c r="K1262" s="30"/>
      <c r="L1262" s="30"/>
      <c r="M1262" s="44" t="str">
        <f t="shared" si="19"/>
        <v>SI</v>
      </c>
    </row>
    <row r="1263" spans="1:13" ht="28.8" thickTop="1" thickBot="1" x14ac:dyDescent="0.35">
      <c r="A1263" s="186"/>
      <c r="B1263" s="13" t="s">
        <v>696</v>
      </c>
      <c r="C1263" s="7" t="s">
        <v>697</v>
      </c>
      <c r="D1263" s="42" t="s">
        <v>35</v>
      </c>
      <c r="E1263" s="30"/>
      <c r="F1263" s="30"/>
      <c r="G1263" s="30"/>
      <c r="H1263" s="30"/>
      <c r="I1263" s="30"/>
      <c r="J1263" s="30"/>
      <c r="K1263" s="30"/>
      <c r="L1263" s="30"/>
      <c r="M1263" s="44" t="str">
        <f t="shared" si="19"/>
        <v>SI</v>
      </c>
    </row>
    <row r="1264" spans="1:13" ht="28.8" thickTop="1" thickBot="1" x14ac:dyDescent="0.35">
      <c r="A1264" s="186"/>
      <c r="B1264" s="13" t="s">
        <v>696</v>
      </c>
      <c r="C1264" s="7" t="s">
        <v>697</v>
      </c>
      <c r="D1264" s="42" t="s">
        <v>64</v>
      </c>
      <c r="E1264" s="30"/>
      <c r="F1264" s="30"/>
      <c r="G1264" s="30"/>
      <c r="H1264" s="30"/>
      <c r="I1264" s="30"/>
      <c r="J1264" s="30"/>
      <c r="K1264" s="30"/>
      <c r="L1264" s="30"/>
      <c r="M1264" s="44" t="str">
        <f t="shared" si="19"/>
        <v>SI</v>
      </c>
    </row>
    <row r="1265" spans="1:13" ht="15.6" thickTop="1" thickBot="1" x14ac:dyDescent="0.35">
      <c r="A1265" s="186"/>
      <c r="B1265" s="13" t="s">
        <v>698</v>
      </c>
      <c r="C1265" s="7" t="s">
        <v>699</v>
      </c>
      <c r="D1265" s="42" t="s">
        <v>31</v>
      </c>
      <c r="E1265" s="30"/>
      <c r="F1265" s="30"/>
      <c r="G1265" s="30"/>
      <c r="H1265" s="30"/>
      <c r="I1265" s="30"/>
      <c r="J1265" s="30"/>
      <c r="K1265" s="30"/>
      <c r="L1265" s="30"/>
      <c r="M1265" s="44" t="str">
        <f t="shared" si="19"/>
        <v>SI</v>
      </c>
    </row>
    <row r="1266" spans="1:13" ht="15.6" thickTop="1" thickBot="1" x14ac:dyDescent="0.35">
      <c r="A1266" s="186"/>
      <c r="B1266" s="13" t="s">
        <v>698</v>
      </c>
      <c r="C1266" s="7" t="s">
        <v>699</v>
      </c>
      <c r="D1266" s="42" t="s">
        <v>32</v>
      </c>
      <c r="E1266" s="30"/>
      <c r="F1266" s="30"/>
      <c r="G1266" s="30"/>
      <c r="H1266" s="30"/>
      <c r="I1266" s="30"/>
      <c r="J1266" s="30"/>
      <c r="K1266" s="30"/>
      <c r="L1266" s="30"/>
      <c r="M1266" s="44" t="str">
        <f t="shared" si="19"/>
        <v>SI</v>
      </c>
    </row>
    <row r="1267" spans="1:13" ht="15.6" thickTop="1" thickBot="1" x14ac:dyDescent="0.35">
      <c r="A1267" s="186"/>
      <c r="B1267" s="13" t="s">
        <v>698</v>
      </c>
      <c r="C1267" s="7" t="s">
        <v>699</v>
      </c>
      <c r="D1267" s="42" t="s">
        <v>33</v>
      </c>
      <c r="E1267" s="30"/>
      <c r="F1267" s="30"/>
      <c r="G1267" s="30"/>
      <c r="H1267" s="30"/>
      <c r="I1267" s="30"/>
      <c r="J1267" s="30"/>
      <c r="K1267" s="30"/>
      <c r="L1267" s="30"/>
      <c r="M1267" s="44" t="str">
        <f t="shared" si="19"/>
        <v>SI</v>
      </c>
    </row>
    <row r="1268" spans="1:13" ht="15.6" thickTop="1" thickBot="1" x14ac:dyDescent="0.35">
      <c r="A1268" s="186"/>
      <c r="B1268" s="13" t="s">
        <v>698</v>
      </c>
      <c r="C1268" s="7" t="s">
        <v>699</v>
      </c>
      <c r="D1268" s="42" t="s">
        <v>35</v>
      </c>
      <c r="E1268" s="30"/>
      <c r="F1268" s="30"/>
      <c r="G1268" s="30"/>
      <c r="H1268" s="30"/>
      <c r="I1268" s="30"/>
      <c r="J1268" s="30"/>
      <c r="K1268" s="30"/>
      <c r="L1268" s="30"/>
      <c r="M1268" s="44" t="str">
        <f t="shared" si="19"/>
        <v>SI</v>
      </c>
    </row>
    <row r="1269" spans="1:13" ht="15.6" thickTop="1" thickBot="1" x14ac:dyDescent="0.35">
      <c r="A1269" s="186"/>
      <c r="B1269" s="13" t="s">
        <v>698</v>
      </c>
      <c r="C1269" s="7" t="s">
        <v>699</v>
      </c>
      <c r="D1269" s="42" t="s">
        <v>64</v>
      </c>
      <c r="E1269" s="30"/>
      <c r="F1269" s="30"/>
      <c r="G1269" s="30"/>
      <c r="H1269" s="30"/>
      <c r="I1269" s="30"/>
      <c r="J1269" s="30"/>
      <c r="K1269" s="30"/>
      <c r="L1269" s="30"/>
      <c r="M1269" s="44" t="str">
        <f t="shared" si="19"/>
        <v>SI</v>
      </c>
    </row>
    <row r="1270" spans="1:13" ht="15.6" thickTop="1" thickBot="1" x14ac:dyDescent="0.35">
      <c r="A1270" s="186"/>
      <c r="B1270" s="13" t="s">
        <v>700</v>
      </c>
      <c r="C1270" s="7" t="s">
        <v>701</v>
      </c>
      <c r="D1270" s="42" t="s">
        <v>31</v>
      </c>
      <c r="E1270" s="30"/>
      <c r="F1270" s="30"/>
      <c r="G1270" s="30"/>
      <c r="H1270" s="30"/>
      <c r="I1270" s="30"/>
      <c r="J1270" s="30"/>
      <c r="K1270" s="30"/>
      <c r="L1270" s="30"/>
      <c r="M1270" s="44" t="str">
        <f t="shared" si="19"/>
        <v>SI</v>
      </c>
    </row>
    <row r="1271" spans="1:13" ht="15.6" thickTop="1" thickBot="1" x14ac:dyDescent="0.35">
      <c r="A1271" s="186"/>
      <c r="B1271" s="13" t="s">
        <v>700</v>
      </c>
      <c r="C1271" s="7" t="s">
        <v>701</v>
      </c>
      <c r="D1271" s="42" t="s">
        <v>32</v>
      </c>
      <c r="E1271" s="30"/>
      <c r="F1271" s="30"/>
      <c r="G1271" s="30"/>
      <c r="H1271" s="30"/>
      <c r="I1271" s="30"/>
      <c r="J1271" s="30"/>
      <c r="K1271" s="30"/>
      <c r="L1271" s="30"/>
      <c r="M1271" s="44" t="str">
        <f t="shared" si="19"/>
        <v>SI</v>
      </c>
    </row>
    <row r="1272" spans="1:13" ht="15.6" thickTop="1" thickBot="1" x14ac:dyDescent="0.35">
      <c r="A1272" s="186"/>
      <c r="B1272" s="13" t="s">
        <v>700</v>
      </c>
      <c r="C1272" s="7" t="s">
        <v>701</v>
      </c>
      <c r="D1272" s="42" t="s">
        <v>33</v>
      </c>
      <c r="E1272" s="30"/>
      <c r="F1272" s="30"/>
      <c r="G1272" s="30"/>
      <c r="H1272" s="30"/>
      <c r="I1272" s="30"/>
      <c r="J1272" s="30"/>
      <c r="K1272" s="30"/>
      <c r="L1272" s="30"/>
      <c r="M1272" s="44" t="str">
        <f t="shared" si="19"/>
        <v>SI</v>
      </c>
    </row>
    <row r="1273" spans="1:13" ht="15.6" thickTop="1" thickBot="1" x14ac:dyDescent="0.35">
      <c r="A1273" s="186"/>
      <c r="B1273" s="13" t="s">
        <v>700</v>
      </c>
      <c r="C1273" s="7" t="s">
        <v>701</v>
      </c>
      <c r="D1273" s="42" t="s">
        <v>35</v>
      </c>
      <c r="E1273" s="30"/>
      <c r="F1273" s="30"/>
      <c r="G1273" s="30"/>
      <c r="H1273" s="30"/>
      <c r="I1273" s="30"/>
      <c r="J1273" s="30"/>
      <c r="K1273" s="30"/>
      <c r="L1273" s="30"/>
      <c r="M1273" s="44" t="str">
        <f t="shared" si="19"/>
        <v>SI</v>
      </c>
    </row>
    <row r="1274" spans="1:13" ht="15.6" thickTop="1" thickBot="1" x14ac:dyDescent="0.35">
      <c r="A1274" s="186"/>
      <c r="B1274" s="13" t="s">
        <v>700</v>
      </c>
      <c r="C1274" s="7" t="s">
        <v>701</v>
      </c>
      <c r="D1274" s="42" t="s">
        <v>64</v>
      </c>
      <c r="E1274" s="30"/>
      <c r="F1274" s="30"/>
      <c r="G1274" s="30"/>
      <c r="H1274" s="30"/>
      <c r="I1274" s="30"/>
      <c r="J1274" s="30"/>
      <c r="K1274" s="30"/>
      <c r="L1274" s="30"/>
      <c r="M1274" s="44" t="str">
        <f t="shared" si="19"/>
        <v>SI</v>
      </c>
    </row>
    <row r="1275" spans="1:13" ht="15.6" thickTop="1" thickBot="1" x14ac:dyDescent="0.35">
      <c r="A1275" s="186"/>
      <c r="B1275" s="14" t="s">
        <v>702</v>
      </c>
      <c r="C1275" s="6" t="s">
        <v>703</v>
      </c>
      <c r="D1275" s="45" t="s">
        <v>31</v>
      </c>
      <c r="E1275" s="10"/>
      <c r="F1275" s="10"/>
      <c r="G1275" s="10"/>
      <c r="H1275" s="30"/>
      <c r="I1275" s="30"/>
      <c r="J1275" s="30"/>
      <c r="K1275" s="30"/>
      <c r="L1275" s="30"/>
      <c r="M1275" s="44" t="str">
        <f t="shared" si="19"/>
        <v>SI</v>
      </c>
    </row>
    <row r="1276" spans="1:13" ht="15.6" thickTop="1" thickBot="1" x14ac:dyDescent="0.35">
      <c r="A1276" s="186"/>
      <c r="B1276" s="14" t="s">
        <v>702</v>
      </c>
      <c r="C1276" s="6" t="s">
        <v>703</v>
      </c>
      <c r="D1276" s="45" t="s">
        <v>32</v>
      </c>
      <c r="E1276" s="30"/>
      <c r="F1276" s="30"/>
      <c r="G1276" s="30"/>
      <c r="H1276" s="30"/>
      <c r="I1276" s="30"/>
      <c r="J1276" s="30"/>
      <c r="K1276" s="30"/>
      <c r="L1276" s="30"/>
      <c r="M1276" s="44" t="str">
        <f t="shared" si="19"/>
        <v>SI</v>
      </c>
    </row>
    <row r="1277" spans="1:13" ht="15.6" thickTop="1" thickBot="1" x14ac:dyDescent="0.35">
      <c r="A1277" s="186"/>
      <c r="B1277" s="14" t="s">
        <v>702</v>
      </c>
      <c r="C1277" s="6" t="s">
        <v>703</v>
      </c>
      <c r="D1277" s="45" t="s">
        <v>33</v>
      </c>
      <c r="E1277" s="30"/>
      <c r="F1277" s="30"/>
      <c r="G1277" s="30"/>
      <c r="H1277" s="30"/>
      <c r="I1277" s="30"/>
      <c r="J1277" s="30"/>
      <c r="K1277" s="30"/>
      <c r="L1277" s="30"/>
      <c r="M1277" s="44" t="str">
        <f t="shared" si="19"/>
        <v>SI</v>
      </c>
    </row>
    <row r="1278" spans="1:13" ht="15.6" thickTop="1" thickBot="1" x14ac:dyDescent="0.35">
      <c r="A1278" s="186"/>
      <c r="B1278" s="14" t="s">
        <v>702</v>
      </c>
      <c r="C1278" s="6" t="s">
        <v>703</v>
      </c>
      <c r="D1278" s="45" t="s">
        <v>35</v>
      </c>
      <c r="E1278" s="30"/>
      <c r="F1278" s="30"/>
      <c r="G1278" s="30"/>
      <c r="H1278" s="30"/>
      <c r="I1278" s="30"/>
      <c r="J1278" s="30"/>
      <c r="K1278" s="30"/>
      <c r="L1278" s="30"/>
      <c r="M1278" s="44" t="str">
        <f t="shared" si="19"/>
        <v>SI</v>
      </c>
    </row>
    <row r="1279" spans="1:13" ht="15.6" thickTop="1" thickBot="1" x14ac:dyDescent="0.35">
      <c r="A1279" s="186"/>
      <c r="B1279" s="14" t="s">
        <v>702</v>
      </c>
      <c r="C1279" s="6" t="s">
        <v>703</v>
      </c>
      <c r="D1279" s="45" t="s">
        <v>64</v>
      </c>
      <c r="E1279" s="30"/>
      <c r="F1279" s="30"/>
      <c r="G1279" s="30"/>
      <c r="H1279" s="30"/>
      <c r="I1279" s="30"/>
      <c r="J1279" s="30"/>
      <c r="K1279" s="30"/>
      <c r="L1279" s="30"/>
      <c r="M1279" s="44" t="str">
        <f t="shared" si="19"/>
        <v>SI</v>
      </c>
    </row>
    <row r="1280" spans="1:13" ht="15.6" thickTop="1" thickBot="1" x14ac:dyDescent="0.35">
      <c r="A1280" s="186"/>
      <c r="B1280" s="14" t="s">
        <v>704</v>
      </c>
      <c r="C1280" s="6" t="s">
        <v>705</v>
      </c>
      <c r="D1280" s="45" t="s">
        <v>31</v>
      </c>
      <c r="E1280" s="10"/>
      <c r="F1280" s="10"/>
      <c r="G1280" s="10"/>
      <c r="H1280" s="30"/>
      <c r="I1280" s="30"/>
      <c r="J1280" s="30"/>
      <c r="K1280" s="30"/>
      <c r="L1280" s="30"/>
      <c r="M1280" s="44" t="str">
        <f t="shared" si="19"/>
        <v>SI</v>
      </c>
    </row>
    <row r="1281" spans="1:13" ht="15.6" thickTop="1" thickBot="1" x14ac:dyDescent="0.35">
      <c r="A1281" s="186"/>
      <c r="B1281" s="14" t="s">
        <v>704</v>
      </c>
      <c r="C1281" s="6" t="s">
        <v>705</v>
      </c>
      <c r="D1281" s="45" t="s">
        <v>32</v>
      </c>
      <c r="E1281" s="30"/>
      <c r="F1281" s="30"/>
      <c r="G1281" s="30"/>
      <c r="H1281" s="30"/>
      <c r="I1281" s="30"/>
      <c r="J1281" s="30"/>
      <c r="K1281" s="30"/>
      <c r="L1281" s="30"/>
      <c r="M1281" s="44" t="str">
        <f t="shared" si="19"/>
        <v>SI</v>
      </c>
    </row>
    <row r="1282" spans="1:13" ht="15.6" thickTop="1" thickBot="1" x14ac:dyDescent="0.35">
      <c r="A1282" s="186"/>
      <c r="B1282" s="14" t="s">
        <v>704</v>
      </c>
      <c r="C1282" s="6" t="s">
        <v>705</v>
      </c>
      <c r="D1282" s="45" t="s">
        <v>33</v>
      </c>
      <c r="E1282" s="30"/>
      <c r="F1282" s="30"/>
      <c r="G1282" s="30"/>
      <c r="H1282" s="30"/>
      <c r="I1282" s="30"/>
      <c r="J1282" s="30"/>
      <c r="K1282" s="30"/>
      <c r="L1282" s="30"/>
      <c r="M1282" s="44" t="str">
        <f t="shared" si="19"/>
        <v>SI</v>
      </c>
    </row>
    <row r="1283" spans="1:13" ht="15.6" thickTop="1" thickBot="1" x14ac:dyDescent="0.35">
      <c r="A1283" s="186"/>
      <c r="B1283" s="14" t="s">
        <v>704</v>
      </c>
      <c r="C1283" s="6" t="s">
        <v>705</v>
      </c>
      <c r="D1283" s="45" t="s">
        <v>35</v>
      </c>
      <c r="E1283" s="30"/>
      <c r="F1283" s="30"/>
      <c r="G1283" s="30"/>
      <c r="H1283" s="30"/>
      <c r="I1283" s="30"/>
      <c r="J1283" s="30"/>
      <c r="K1283" s="30"/>
      <c r="L1283" s="30"/>
      <c r="M1283" s="44" t="str">
        <f t="shared" si="19"/>
        <v>SI</v>
      </c>
    </row>
    <row r="1284" spans="1:13" ht="15.6" thickTop="1" thickBot="1" x14ac:dyDescent="0.35">
      <c r="A1284" s="186"/>
      <c r="B1284" s="14" t="s">
        <v>704</v>
      </c>
      <c r="C1284" s="6" t="s">
        <v>705</v>
      </c>
      <c r="D1284" s="45" t="s">
        <v>64</v>
      </c>
      <c r="E1284" s="30"/>
      <c r="F1284" s="30"/>
      <c r="G1284" s="30"/>
      <c r="H1284" s="30"/>
      <c r="I1284" s="30"/>
      <c r="J1284" s="30"/>
      <c r="K1284" s="30"/>
      <c r="L1284" s="30"/>
      <c r="M1284" s="44" t="str">
        <f t="shared" si="19"/>
        <v>SI</v>
      </c>
    </row>
    <row r="1285" spans="1:13" ht="28.8" thickTop="1" thickBot="1" x14ac:dyDescent="0.35">
      <c r="A1285" s="186"/>
      <c r="B1285" s="13" t="s">
        <v>706</v>
      </c>
      <c r="C1285" s="7" t="s">
        <v>707</v>
      </c>
      <c r="D1285" s="42" t="s">
        <v>32</v>
      </c>
      <c r="E1285" s="30"/>
      <c r="F1285" s="30"/>
      <c r="G1285" s="30"/>
      <c r="H1285" s="30"/>
      <c r="I1285" s="30"/>
      <c r="J1285" s="30"/>
      <c r="K1285" s="30"/>
      <c r="L1285" s="30"/>
      <c r="M1285" s="44" t="str">
        <f t="shared" si="19"/>
        <v>SI</v>
      </c>
    </row>
    <row r="1286" spans="1:13" ht="28.8" thickTop="1" thickBot="1" x14ac:dyDescent="0.35">
      <c r="A1286" s="186"/>
      <c r="B1286" s="13" t="s">
        <v>706</v>
      </c>
      <c r="C1286" s="7" t="s">
        <v>707</v>
      </c>
      <c r="D1286" s="42" t="s">
        <v>35</v>
      </c>
      <c r="E1286" s="30"/>
      <c r="F1286" s="30"/>
      <c r="G1286" s="30"/>
      <c r="H1286" s="30"/>
      <c r="I1286" s="30"/>
      <c r="J1286" s="30"/>
      <c r="K1286" s="30"/>
      <c r="L1286" s="30"/>
      <c r="M1286" s="44" t="str">
        <f t="shared" si="19"/>
        <v>SI</v>
      </c>
    </row>
    <row r="1287" spans="1:13" ht="28.8" thickTop="1" thickBot="1" x14ac:dyDescent="0.35">
      <c r="A1287" s="186"/>
      <c r="B1287" s="13" t="s">
        <v>706</v>
      </c>
      <c r="C1287" s="7" t="s">
        <v>707</v>
      </c>
      <c r="D1287" s="42" t="s">
        <v>64</v>
      </c>
      <c r="E1287" s="30"/>
      <c r="F1287" s="30"/>
      <c r="G1287" s="30"/>
      <c r="H1287" s="30"/>
      <c r="I1287" s="30"/>
      <c r="J1287" s="30"/>
      <c r="K1287" s="30"/>
      <c r="L1287" s="30"/>
      <c r="M1287" s="44" t="str">
        <f t="shared" si="19"/>
        <v>SI</v>
      </c>
    </row>
    <row r="1288" spans="1:13" ht="15.6" thickTop="1" thickBot="1" x14ac:dyDescent="0.35">
      <c r="A1288" s="186"/>
      <c r="B1288" s="13" t="s">
        <v>708</v>
      </c>
      <c r="C1288" s="7" t="s">
        <v>709</v>
      </c>
      <c r="D1288" s="42" t="s">
        <v>32</v>
      </c>
      <c r="E1288" s="30"/>
      <c r="F1288" s="30"/>
      <c r="G1288" s="30"/>
      <c r="H1288" s="30"/>
      <c r="I1288" s="30"/>
      <c r="J1288" s="30"/>
      <c r="K1288" s="30"/>
      <c r="L1288" s="30"/>
      <c r="M1288" s="44" t="str">
        <f t="shared" si="19"/>
        <v>SI</v>
      </c>
    </row>
    <row r="1289" spans="1:13" ht="15.6" thickTop="1" thickBot="1" x14ac:dyDescent="0.35">
      <c r="A1289" s="186"/>
      <c r="B1289" s="13" t="s">
        <v>708</v>
      </c>
      <c r="C1289" s="7" t="s">
        <v>709</v>
      </c>
      <c r="D1289" s="42" t="s">
        <v>35</v>
      </c>
      <c r="E1289" s="30"/>
      <c r="F1289" s="30"/>
      <c r="G1289" s="30"/>
      <c r="H1289" s="30"/>
      <c r="I1289" s="30"/>
      <c r="J1289" s="30"/>
      <c r="K1289" s="30"/>
      <c r="L1289" s="30"/>
      <c r="M1289" s="44" t="str">
        <f t="shared" si="19"/>
        <v>SI</v>
      </c>
    </row>
    <row r="1290" spans="1:13" ht="15.6" thickTop="1" thickBot="1" x14ac:dyDescent="0.35">
      <c r="A1290" s="186"/>
      <c r="B1290" s="13" t="s">
        <v>708</v>
      </c>
      <c r="C1290" s="7" t="s">
        <v>709</v>
      </c>
      <c r="D1290" s="42" t="s">
        <v>64</v>
      </c>
      <c r="E1290" s="30"/>
      <c r="F1290" s="30"/>
      <c r="G1290" s="30"/>
      <c r="H1290" s="30"/>
      <c r="I1290" s="30"/>
      <c r="J1290" s="30"/>
      <c r="K1290" s="30"/>
      <c r="L1290" s="30"/>
      <c r="M1290" s="44" t="str">
        <f t="shared" si="19"/>
        <v>SI</v>
      </c>
    </row>
    <row r="1291" spans="1:13" ht="28.8" thickTop="1" thickBot="1" x14ac:dyDescent="0.35">
      <c r="A1291" s="186"/>
      <c r="B1291" s="13" t="s">
        <v>710</v>
      </c>
      <c r="C1291" s="7" t="s">
        <v>711</v>
      </c>
      <c r="D1291" s="42" t="s">
        <v>31</v>
      </c>
      <c r="E1291" s="30"/>
      <c r="F1291" s="30"/>
      <c r="G1291" s="30"/>
      <c r="H1291" s="30"/>
      <c r="I1291" s="30"/>
      <c r="J1291" s="30"/>
      <c r="K1291" s="30"/>
      <c r="L1291" s="30"/>
      <c r="M1291" s="44" t="str">
        <f t="shared" si="19"/>
        <v>SI</v>
      </c>
    </row>
    <row r="1292" spans="1:13" ht="28.8" thickTop="1" thickBot="1" x14ac:dyDescent="0.35">
      <c r="A1292" s="186"/>
      <c r="B1292" s="13" t="s">
        <v>710</v>
      </c>
      <c r="C1292" s="7" t="s">
        <v>711</v>
      </c>
      <c r="D1292" s="42" t="s">
        <v>32</v>
      </c>
      <c r="E1292" s="30"/>
      <c r="F1292" s="30"/>
      <c r="G1292" s="30"/>
      <c r="H1292" s="30"/>
      <c r="I1292" s="30"/>
      <c r="J1292" s="30"/>
      <c r="K1292" s="30"/>
      <c r="L1292" s="30"/>
      <c r="M1292" s="44" t="str">
        <f t="shared" si="19"/>
        <v>SI</v>
      </c>
    </row>
    <row r="1293" spans="1:13" ht="28.8" thickTop="1" thickBot="1" x14ac:dyDescent="0.35">
      <c r="A1293" s="186"/>
      <c r="B1293" s="13" t="s">
        <v>710</v>
      </c>
      <c r="C1293" s="7" t="s">
        <v>711</v>
      </c>
      <c r="D1293" s="42" t="s">
        <v>33</v>
      </c>
      <c r="E1293" s="30"/>
      <c r="F1293" s="30"/>
      <c r="G1293" s="30"/>
      <c r="H1293" s="30"/>
      <c r="I1293" s="30"/>
      <c r="J1293" s="30"/>
      <c r="K1293" s="30"/>
      <c r="L1293" s="30"/>
      <c r="M1293" s="44" t="str">
        <f t="shared" ref="M1293:M1356" si="20">LEFT(B1293,2)</f>
        <v>SI</v>
      </c>
    </row>
    <row r="1294" spans="1:13" ht="28.8" thickTop="1" thickBot="1" x14ac:dyDescent="0.35">
      <c r="A1294" s="186"/>
      <c r="B1294" s="13" t="s">
        <v>710</v>
      </c>
      <c r="C1294" s="7" t="s">
        <v>711</v>
      </c>
      <c r="D1294" s="42" t="s">
        <v>35</v>
      </c>
      <c r="E1294" s="30"/>
      <c r="F1294" s="30"/>
      <c r="G1294" s="30"/>
      <c r="H1294" s="30"/>
      <c r="I1294" s="30"/>
      <c r="J1294" s="30"/>
      <c r="K1294" s="30"/>
      <c r="L1294" s="30"/>
      <c r="M1294" s="44" t="str">
        <f t="shared" si="20"/>
        <v>SI</v>
      </c>
    </row>
    <row r="1295" spans="1:13" ht="28.8" thickTop="1" thickBot="1" x14ac:dyDescent="0.35">
      <c r="A1295" s="186"/>
      <c r="B1295" s="13" t="s">
        <v>710</v>
      </c>
      <c r="C1295" s="7" t="s">
        <v>711</v>
      </c>
      <c r="D1295" s="42" t="s">
        <v>64</v>
      </c>
      <c r="E1295" s="30"/>
      <c r="F1295" s="30"/>
      <c r="G1295" s="30"/>
      <c r="H1295" s="30"/>
      <c r="I1295" s="30"/>
      <c r="J1295" s="30"/>
      <c r="K1295" s="30"/>
      <c r="L1295" s="30"/>
      <c r="M1295" s="44" t="str">
        <f t="shared" si="20"/>
        <v>SI</v>
      </c>
    </row>
    <row r="1296" spans="1:13" ht="15.6" thickTop="1" thickBot="1" x14ac:dyDescent="0.35">
      <c r="A1296" s="186"/>
      <c r="B1296" s="13" t="s">
        <v>712</v>
      </c>
      <c r="C1296" s="7" t="s">
        <v>713</v>
      </c>
      <c r="D1296" s="42" t="s">
        <v>31</v>
      </c>
      <c r="E1296" s="30"/>
      <c r="F1296" s="30"/>
      <c r="G1296" s="30"/>
      <c r="H1296" s="30"/>
      <c r="I1296" s="30"/>
      <c r="J1296" s="30"/>
      <c r="K1296" s="30"/>
      <c r="L1296" s="30"/>
      <c r="M1296" s="44" t="str">
        <f t="shared" si="20"/>
        <v>SI</v>
      </c>
    </row>
    <row r="1297" spans="1:13" ht="15.6" thickTop="1" thickBot="1" x14ac:dyDescent="0.35">
      <c r="A1297" s="186"/>
      <c r="B1297" s="13" t="s">
        <v>712</v>
      </c>
      <c r="C1297" s="7" t="s">
        <v>713</v>
      </c>
      <c r="D1297" s="42" t="s">
        <v>32</v>
      </c>
      <c r="E1297" s="30"/>
      <c r="F1297" s="30"/>
      <c r="G1297" s="30"/>
      <c r="H1297" s="30"/>
      <c r="I1297" s="30"/>
      <c r="J1297" s="30"/>
      <c r="K1297" s="30"/>
      <c r="L1297" s="30"/>
      <c r="M1297" s="44" t="str">
        <f t="shared" si="20"/>
        <v>SI</v>
      </c>
    </row>
    <row r="1298" spans="1:13" ht="15.6" thickTop="1" thickBot="1" x14ac:dyDescent="0.35">
      <c r="A1298" s="186"/>
      <c r="B1298" s="13" t="s">
        <v>712</v>
      </c>
      <c r="C1298" s="7" t="s">
        <v>713</v>
      </c>
      <c r="D1298" s="42" t="s">
        <v>33</v>
      </c>
      <c r="E1298" s="30"/>
      <c r="F1298" s="30"/>
      <c r="G1298" s="30"/>
      <c r="H1298" s="30"/>
      <c r="I1298" s="30"/>
      <c r="J1298" s="30"/>
      <c r="K1298" s="30"/>
      <c r="L1298" s="30"/>
      <c r="M1298" s="44" t="str">
        <f t="shared" si="20"/>
        <v>SI</v>
      </c>
    </row>
    <row r="1299" spans="1:13" ht="15.6" thickTop="1" thickBot="1" x14ac:dyDescent="0.35">
      <c r="A1299" s="186"/>
      <c r="B1299" s="13" t="s">
        <v>712</v>
      </c>
      <c r="C1299" s="7" t="s">
        <v>713</v>
      </c>
      <c r="D1299" s="42" t="s">
        <v>35</v>
      </c>
      <c r="E1299" s="30"/>
      <c r="F1299" s="30"/>
      <c r="G1299" s="30"/>
      <c r="H1299" s="30"/>
      <c r="I1299" s="30"/>
      <c r="J1299" s="30"/>
      <c r="K1299" s="30"/>
      <c r="L1299" s="30"/>
      <c r="M1299" s="44" t="str">
        <f t="shared" si="20"/>
        <v>SI</v>
      </c>
    </row>
    <row r="1300" spans="1:13" ht="15.6" thickTop="1" thickBot="1" x14ac:dyDescent="0.35">
      <c r="A1300" s="186"/>
      <c r="B1300" s="13" t="s">
        <v>712</v>
      </c>
      <c r="C1300" s="7" t="s">
        <v>713</v>
      </c>
      <c r="D1300" s="42" t="s">
        <v>64</v>
      </c>
      <c r="E1300" s="30"/>
      <c r="F1300" s="30"/>
      <c r="G1300" s="30"/>
      <c r="H1300" s="30"/>
      <c r="I1300" s="30"/>
      <c r="J1300" s="30"/>
      <c r="K1300" s="30"/>
      <c r="L1300" s="30"/>
      <c r="M1300" s="44" t="str">
        <f t="shared" si="20"/>
        <v>SI</v>
      </c>
    </row>
    <row r="1301" spans="1:13" ht="17.100000000000001" customHeight="1" thickTop="1" thickBot="1" x14ac:dyDescent="0.35">
      <c r="A1301" s="186"/>
      <c r="B1301" s="13" t="s">
        <v>714</v>
      </c>
      <c r="C1301" s="7" t="s">
        <v>715</v>
      </c>
      <c r="D1301" s="42" t="s">
        <v>31</v>
      </c>
      <c r="E1301" s="30"/>
      <c r="F1301" s="30"/>
      <c r="G1301" s="30"/>
      <c r="H1301" s="30"/>
      <c r="I1301" s="30"/>
      <c r="J1301" s="30"/>
      <c r="K1301" s="30"/>
      <c r="L1301" s="30"/>
      <c r="M1301" s="44" t="str">
        <f t="shared" si="20"/>
        <v>SI</v>
      </c>
    </row>
    <row r="1302" spans="1:13" ht="17.100000000000001" customHeight="1" thickTop="1" thickBot="1" x14ac:dyDescent="0.35">
      <c r="A1302" s="186"/>
      <c r="B1302" s="13" t="s">
        <v>714</v>
      </c>
      <c r="C1302" s="7" t="s">
        <v>715</v>
      </c>
      <c r="D1302" s="42" t="s">
        <v>32</v>
      </c>
      <c r="E1302" s="30"/>
      <c r="F1302" s="30"/>
      <c r="G1302" s="30"/>
      <c r="H1302" s="30"/>
      <c r="I1302" s="30"/>
      <c r="J1302" s="30"/>
      <c r="K1302" s="30"/>
      <c r="L1302" s="30"/>
      <c r="M1302" s="44" t="str">
        <f t="shared" si="20"/>
        <v>SI</v>
      </c>
    </row>
    <row r="1303" spans="1:13" ht="17.100000000000001" customHeight="1" thickTop="1" thickBot="1" x14ac:dyDescent="0.35">
      <c r="A1303" s="186"/>
      <c r="B1303" s="13" t="s">
        <v>714</v>
      </c>
      <c r="C1303" s="7" t="s">
        <v>715</v>
      </c>
      <c r="D1303" s="42" t="s">
        <v>33</v>
      </c>
      <c r="E1303" s="30"/>
      <c r="F1303" s="30"/>
      <c r="G1303" s="30"/>
      <c r="H1303" s="30"/>
      <c r="I1303" s="30"/>
      <c r="J1303" s="30"/>
      <c r="K1303" s="30"/>
      <c r="L1303" s="30"/>
      <c r="M1303" s="44" t="str">
        <f t="shared" si="20"/>
        <v>SI</v>
      </c>
    </row>
    <row r="1304" spans="1:13" ht="17.100000000000001" customHeight="1" thickTop="1" thickBot="1" x14ac:dyDescent="0.35">
      <c r="A1304" s="186"/>
      <c r="B1304" s="13" t="s">
        <v>714</v>
      </c>
      <c r="C1304" s="7" t="s">
        <v>715</v>
      </c>
      <c r="D1304" s="42" t="s">
        <v>35</v>
      </c>
      <c r="E1304" s="30"/>
      <c r="F1304" s="30"/>
      <c r="G1304" s="30"/>
      <c r="H1304" s="30"/>
      <c r="I1304" s="30"/>
      <c r="J1304" s="30"/>
      <c r="K1304" s="30"/>
      <c r="L1304" s="30"/>
      <c r="M1304" s="44" t="str">
        <f t="shared" si="20"/>
        <v>SI</v>
      </c>
    </row>
    <row r="1305" spans="1:13" ht="17.100000000000001" customHeight="1" thickTop="1" thickBot="1" x14ac:dyDescent="0.35">
      <c r="A1305" s="186"/>
      <c r="B1305" s="13" t="s">
        <v>714</v>
      </c>
      <c r="C1305" s="7" t="s">
        <v>715</v>
      </c>
      <c r="D1305" s="42" t="s">
        <v>64</v>
      </c>
      <c r="E1305" s="30"/>
      <c r="F1305" s="30"/>
      <c r="G1305" s="30"/>
      <c r="H1305" s="30"/>
      <c r="I1305" s="30"/>
      <c r="J1305" s="30"/>
      <c r="K1305" s="30"/>
      <c r="L1305" s="30"/>
      <c r="M1305" s="44" t="str">
        <f t="shared" si="20"/>
        <v>SI</v>
      </c>
    </row>
    <row r="1306" spans="1:13" ht="15.6" thickTop="1" thickBot="1" x14ac:dyDescent="0.35">
      <c r="A1306" s="186"/>
      <c r="B1306" s="13" t="s">
        <v>716</v>
      </c>
      <c r="C1306" s="7" t="s">
        <v>717</v>
      </c>
      <c r="D1306" s="42" t="s">
        <v>32</v>
      </c>
      <c r="E1306" s="30"/>
      <c r="F1306" s="30"/>
      <c r="G1306" s="30"/>
      <c r="H1306" s="30"/>
      <c r="I1306" s="30"/>
      <c r="J1306" s="30"/>
      <c r="K1306" s="30"/>
      <c r="L1306" s="30"/>
      <c r="M1306" s="44" t="str">
        <f t="shared" si="20"/>
        <v>SI</v>
      </c>
    </row>
    <row r="1307" spans="1:13" ht="15.6" thickTop="1" thickBot="1" x14ac:dyDescent="0.35">
      <c r="A1307" s="186"/>
      <c r="B1307" s="13" t="s">
        <v>716</v>
      </c>
      <c r="C1307" s="7" t="s">
        <v>717</v>
      </c>
      <c r="D1307" s="42" t="s">
        <v>35</v>
      </c>
      <c r="E1307" s="30"/>
      <c r="F1307" s="30"/>
      <c r="G1307" s="30"/>
      <c r="H1307" s="30"/>
      <c r="I1307" s="30"/>
      <c r="J1307" s="30"/>
      <c r="K1307" s="30"/>
      <c r="L1307" s="30"/>
      <c r="M1307" s="44" t="str">
        <f t="shared" si="20"/>
        <v>SI</v>
      </c>
    </row>
    <row r="1308" spans="1:13" ht="15.6" thickTop="1" thickBot="1" x14ac:dyDescent="0.35">
      <c r="A1308" s="186"/>
      <c r="B1308" s="13" t="s">
        <v>716</v>
      </c>
      <c r="C1308" s="7" t="s">
        <v>717</v>
      </c>
      <c r="D1308" s="42" t="s">
        <v>64</v>
      </c>
      <c r="E1308" s="30"/>
      <c r="F1308" s="30"/>
      <c r="G1308" s="30"/>
      <c r="H1308" s="30"/>
      <c r="I1308" s="30"/>
      <c r="J1308" s="30"/>
      <c r="K1308" s="30"/>
      <c r="L1308" s="30"/>
      <c r="M1308" s="44" t="str">
        <f t="shared" si="20"/>
        <v>SI</v>
      </c>
    </row>
    <row r="1309" spans="1:13" ht="15.6" thickTop="1" thickBot="1" x14ac:dyDescent="0.35">
      <c r="A1309" s="186"/>
      <c r="B1309" s="13" t="s">
        <v>718</v>
      </c>
      <c r="C1309" s="7" t="s">
        <v>685</v>
      </c>
      <c r="D1309" s="42" t="s">
        <v>32</v>
      </c>
      <c r="E1309" s="30"/>
      <c r="F1309" s="30"/>
      <c r="G1309" s="30"/>
      <c r="H1309" s="30"/>
      <c r="I1309" s="30"/>
      <c r="J1309" s="30"/>
      <c r="K1309" s="30"/>
      <c r="L1309" s="30"/>
      <c r="M1309" s="44" t="str">
        <f t="shared" si="20"/>
        <v>SI</v>
      </c>
    </row>
    <row r="1310" spans="1:13" ht="15.6" thickTop="1" thickBot="1" x14ac:dyDescent="0.35">
      <c r="A1310" s="186"/>
      <c r="B1310" s="13" t="s">
        <v>718</v>
      </c>
      <c r="C1310" s="7" t="s">
        <v>685</v>
      </c>
      <c r="D1310" s="42" t="s">
        <v>35</v>
      </c>
      <c r="E1310" s="30"/>
      <c r="F1310" s="30"/>
      <c r="G1310" s="30"/>
      <c r="H1310" s="30"/>
      <c r="I1310" s="30"/>
      <c r="J1310" s="30"/>
      <c r="K1310" s="30"/>
      <c r="L1310" s="30"/>
      <c r="M1310" s="44" t="str">
        <f t="shared" si="20"/>
        <v>SI</v>
      </c>
    </row>
    <row r="1311" spans="1:13" ht="15.6" thickTop="1" thickBot="1" x14ac:dyDescent="0.35">
      <c r="A1311" s="186"/>
      <c r="B1311" s="13" t="s">
        <v>718</v>
      </c>
      <c r="C1311" s="7" t="s">
        <v>685</v>
      </c>
      <c r="D1311" s="42" t="s">
        <v>64</v>
      </c>
      <c r="E1311" s="30"/>
      <c r="F1311" s="30"/>
      <c r="G1311" s="30"/>
      <c r="H1311" s="30"/>
      <c r="I1311" s="30"/>
      <c r="J1311" s="30"/>
      <c r="K1311" s="30"/>
      <c r="L1311" s="30"/>
      <c r="M1311" s="44" t="str">
        <f t="shared" si="20"/>
        <v>SI</v>
      </c>
    </row>
    <row r="1312" spans="1:13" ht="15.6" thickTop="1" thickBot="1" x14ac:dyDescent="0.35">
      <c r="A1312" s="186"/>
      <c r="B1312" s="13" t="s">
        <v>719</v>
      </c>
      <c r="C1312" s="7" t="s">
        <v>687</v>
      </c>
      <c r="D1312" s="42" t="s">
        <v>32</v>
      </c>
      <c r="E1312" s="30"/>
      <c r="F1312" s="30"/>
      <c r="G1312" s="30"/>
      <c r="H1312" s="30"/>
      <c r="I1312" s="30"/>
      <c r="J1312" s="30"/>
      <c r="K1312" s="30"/>
      <c r="L1312" s="30"/>
      <c r="M1312" s="44" t="str">
        <f t="shared" si="20"/>
        <v>SI</v>
      </c>
    </row>
    <row r="1313" spans="1:1140" ht="15.6" thickTop="1" thickBot="1" x14ac:dyDescent="0.35">
      <c r="A1313" s="186"/>
      <c r="B1313" s="13" t="s">
        <v>719</v>
      </c>
      <c r="C1313" s="7" t="s">
        <v>687</v>
      </c>
      <c r="D1313" s="42" t="s">
        <v>35</v>
      </c>
      <c r="E1313" s="30"/>
      <c r="F1313" s="30"/>
      <c r="G1313" s="30"/>
      <c r="H1313" s="30"/>
      <c r="I1313" s="30"/>
      <c r="J1313" s="30"/>
      <c r="K1313" s="30"/>
      <c r="L1313" s="30"/>
      <c r="M1313" s="44" t="str">
        <f t="shared" si="20"/>
        <v>SI</v>
      </c>
    </row>
    <row r="1314" spans="1:1140" ht="15.6" thickTop="1" thickBot="1" x14ac:dyDescent="0.35">
      <c r="A1314" s="186"/>
      <c r="B1314" s="13" t="s">
        <v>719</v>
      </c>
      <c r="C1314" s="7" t="s">
        <v>687</v>
      </c>
      <c r="D1314" s="42" t="s">
        <v>64</v>
      </c>
      <c r="E1314" s="30"/>
      <c r="F1314" s="30"/>
      <c r="G1314" s="30"/>
      <c r="H1314" s="30"/>
      <c r="I1314" s="30"/>
      <c r="J1314" s="30"/>
      <c r="K1314" s="30"/>
      <c r="L1314" s="30"/>
      <c r="M1314" s="44" t="str">
        <f t="shared" si="20"/>
        <v>SI</v>
      </c>
    </row>
    <row r="1315" spans="1:1140" ht="15.6" thickTop="1" thickBot="1" x14ac:dyDescent="0.35">
      <c r="A1315" s="186"/>
      <c r="B1315" s="13" t="s">
        <v>720</v>
      </c>
      <c r="C1315" s="7" t="s">
        <v>721</v>
      </c>
      <c r="D1315" s="42" t="s">
        <v>31</v>
      </c>
      <c r="E1315" s="30"/>
      <c r="F1315" s="30"/>
      <c r="G1315" s="30"/>
      <c r="H1315" s="30"/>
      <c r="I1315" s="30"/>
      <c r="J1315" s="30"/>
      <c r="K1315" s="30"/>
      <c r="L1315" s="30"/>
      <c r="M1315" s="44" t="str">
        <f t="shared" si="20"/>
        <v>SI</v>
      </c>
    </row>
    <row r="1316" spans="1:1140" ht="15.6" thickTop="1" thickBot="1" x14ac:dyDescent="0.35">
      <c r="A1316" s="186"/>
      <c r="B1316" s="13" t="s">
        <v>720</v>
      </c>
      <c r="C1316" s="7" t="s">
        <v>721</v>
      </c>
      <c r="D1316" s="42" t="s">
        <v>32</v>
      </c>
      <c r="E1316" s="30"/>
      <c r="F1316" s="30"/>
      <c r="G1316" s="30"/>
      <c r="H1316" s="30"/>
      <c r="I1316" s="30"/>
      <c r="J1316" s="30"/>
      <c r="K1316" s="30"/>
      <c r="L1316" s="30"/>
      <c r="M1316" s="44" t="str">
        <f t="shared" si="20"/>
        <v>SI</v>
      </c>
    </row>
    <row r="1317" spans="1:1140" ht="15.6" thickTop="1" thickBot="1" x14ac:dyDescent="0.35">
      <c r="A1317" s="186"/>
      <c r="B1317" s="13" t="s">
        <v>720</v>
      </c>
      <c r="C1317" s="7" t="s">
        <v>721</v>
      </c>
      <c r="D1317" s="42" t="s">
        <v>33</v>
      </c>
      <c r="E1317" s="30"/>
      <c r="F1317" s="30"/>
      <c r="G1317" s="30"/>
      <c r="H1317" s="30"/>
      <c r="I1317" s="30"/>
      <c r="J1317" s="30"/>
      <c r="K1317" s="30"/>
      <c r="L1317" s="30"/>
      <c r="M1317" s="44" t="str">
        <f t="shared" si="20"/>
        <v>SI</v>
      </c>
    </row>
    <row r="1318" spans="1:1140" ht="15.6" thickTop="1" thickBot="1" x14ac:dyDescent="0.35">
      <c r="A1318" s="186"/>
      <c r="B1318" s="13" t="s">
        <v>720</v>
      </c>
      <c r="C1318" s="7" t="s">
        <v>721</v>
      </c>
      <c r="D1318" s="42" t="s">
        <v>35</v>
      </c>
      <c r="E1318" s="30"/>
      <c r="F1318" s="30"/>
      <c r="G1318" s="30"/>
      <c r="H1318" s="30"/>
      <c r="I1318" s="30"/>
      <c r="J1318" s="30"/>
      <c r="K1318" s="30"/>
      <c r="L1318" s="30"/>
      <c r="M1318" s="44" t="str">
        <f t="shared" si="20"/>
        <v>SI</v>
      </c>
    </row>
    <row r="1319" spans="1:1140" ht="15.6" thickTop="1" thickBot="1" x14ac:dyDescent="0.35">
      <c r="A1319" s="186"/>
      <c r="B1319" s="13" t="s">
        <v>720</v>
      </c>
      <c r="C1319" s="7" t="s">
        <v>721</v>
      </c>
      <c r="D1319" s="42" t="s">
        <v>64</v>
      </c>
      <c r="E1319" s="30"/>
      <c r="F1319" s="30"/>
      <c r="G1319" s="30"/>
      <c r="H1319" s="30"/>
      <c r="I1319" s="30"/>
      <c r="J1319" s="30"/>
      <c r="K1319" s="30"/>
      <c r="L1319" s="30"/>
      <c r="M1319" s="44" t="str">
        <f t="shared" si="20"/>
        <v>SI</v>
      </c>
    </row>
    <row r="1320" spans="1:1140" ht="15.6" thickTop="1" thickBot="1" x14ac:dyDescent="0.35">
      <c r="A1320" s="186"/>
      <c r="B1320" s="13" t="s">
        <v>722</v>
      </c>
      <c r="C1320" s="7" t="s">
        <v>723</v>
      </c>
      <c r="D1320" s="42" t="s">
        <v>32</v>
      </c>
      <c r="E1320" s="30"/>
      <c r="F1320" s="30"/>
      <c r="G1320" s="30"/>
      <c r="H1320" s="30"/>
      <c r="I1320" s="30"/>
      <c r="J1320" s="30"/>
      <c r="K1320" s="30"/>
      <c r="L1320" s="30"/>
      <c r="M1320" s="44" t="str">
        <f t="shared" si="20"/>
        <v>SI</v>
      </c>
    </row>
    <row r="1321" spans="1:1140" ht="15.6" thickTop="1" thickBot="1" x14ac:dyDescent="0.35">
      <c r="A1321" s="186"/>
      <c r="B1321" s="13" t="s">
        <v>722</v>
      </c>
      <c r="C1321" s="7" t="s">
        <v>723</v>
      </c>
      <c r="D1321" s="42" t="s">
        <v>35</v>
      </c>
      <c r="E1321" s="30"/>
      <c r="F1321" s="30"/>
      <c r="G1321" s="30"/>
      <c r="H1321" s="30"/>
      <c r="I1321" s="30"/>
      <c r="J1321" s="30"/>
      <c r="K1321" s="30"/>
      <c r="L1321" s="30"/>
      <c r="M1321" s="44" t="str">
        <f t="shared" si="20"/>
        <v>SI</v>
      </c>
    </row>
    <row r="1322" spans="1:1140" ht="15.6" thickTop="1" thickBot="1" x14ac:dyDescent="0.35">
      <c r="A1322" s="186"/>
      <c r="B1322" s="13" t="s">
        <v>722</v>
      </c>
      <c r="C1322" s="7" t="s">
        <v>723</v>
      </c>
      <c r="D1322" s="42" t="s">
        <v>64</v>
      </c>
      <c r="E1322" s="30"/>
      <c r="F1322" s="30"/>
      <c r="G1322" s="30"/>
      <c r="H1322" s="30"/>
      <c r="I1322" s="30"/>
      <c r="J1322" s="30"/>
      <c r="K1322" s="30"/>
      <c r="L1322" s="30"/>
      <c r="M1322" s="44" t="str">
        <f t="shared" si="20"/>
        <v>SI</v>
      </c>
    </row>
    <row r="1323" spans="1:1140" ht="15.6" thickTop="1" thickBot="1" x14ac:dyDescent="0.35">
      <c r="A1323" s="186"/>
      <c r="B1323" s="13" t="s">
        <v>724</v>
      </c>
      <c r="C1323" s="7" t="s">
        <v>725</v>
      </c>
      <c r="D1323" s="42" t="s">
        <v>32</v>
      </c>
      <c r="E1323" s="30"/>
      <c r="F1323" s="30"/>
      <c r="G1323" s="30"/>
      <c r="H1323" s="30"/>
      <c r="I1323" s="30"/>
      <c r="J1323" s="30"/>
      <c r="K1323" s="30"/>
      <c r="L1323" s="30"/>
      <c r="M1323" s="44" t="str">
        <f t="shared" si="20"/>
        <v>SI</v>
      </c>
    </row>
    <row r="1324" spans="1:1140" ht="15.6" thickTop="1" thickBot="1" x14ac:dyDescent="0.35">
      <c r="A1324" s="186"/>
      <c r="B1324" s="13" t="s">
        <v>724</v>
      </c>
      <c r="C1324" s="7" t="s">
        <v>725</v>
      </c>
      <c r="D1324" s="42" t="s">
        <v>35</v>
      </c>
      <c r="E1324" s="31"/>
      <c r="F1324" s="31"/>
      <c r="G1324" s="31"/>
      <c r="H1324" s="31"/>
      <c r="I1324" s="31"/>
      <c r="J1324" s="31"/>
      <c r="K1324" s="31"/>
      <c r="L1324" s="31"/>
      <c r="M1324" s="44" t="str">
        <f t="shared" si="20"/>
        <v>SI</v>
      </c>
    </row>
    <row r="1325" spans="1:1140" ht="15.6" thickTop="1" thickBot="1" x14ac:dyDescent="0.35">
      <c r="A1325" s="186"/>
      <c r="B1325" s="13" t="s">
        <v>724</v>
      </c>
      <c r="C1325" s="7" t="s">
        <v>725</v>
      </c>
      <c r="D1325" s="42" t="s">
        <v>64</v>
      </c>
      <c r="E1325" s="31"/>
      <c r="F1325" s="31"/>
      <c r="G1325" s="31"/>
      <c r="H1325" s="31"/>
      <c r="I1325" s="31"/>
      <c r="J1325" s="31"/>
      <c r="K1325" s="31"/>
      <c r="L1325" s="31"/>
      <c r="M1325" s="44" t="str">
        <f t="shared" si="20"/>
        <v>SI</v>
      </c>
    </row>
    <row r="1326" spans="1:1140" ht="15.6" thickTop="1" thickBot="1" x14ac:dyDescent="0.35">
      <c r="A1326" s="186"/>
      <c r="B1326" s="17" t="s">
        <v>726</v>
      </c>
      <c r="C1326" s="19" t="s">
        <v>727</v>
      </c>
      <c r="D1326" s="42" t="s">
        <v>32</v>
      </c>
      <c r="E1326" s="31"/>
      <c r="F1326" s="31"/>
      <c r="G1326" s="31"/>
      <c r="H1326" s="31"/>
      <c r="I1326" s="31"/>
      <c r="J1326" s="31"/>
      <c r="K1326" s="31"/>
      <c r="L1326" s="31"/>
      <c r="M1326" s="44" t="str">
        <f t="shared" si="20"/>
        <v>SI</v>
      </c>
    </row>
    <row r="1327" spans="1:1140" s="66" customFormat="1" ht="15.6" thickTop="1" thickBot="1" x14ac:dyDescent="0.35">
      <c r="A1327" s="186"/>
      <c r="B1327" s="17" t="s">
        <v>726</v>
      </c>
      <c r="C1327" s="19" t="s">
        <v>727</v>
      </c>
      <c r="D1327" s="42" t="s">
        <v>35</v>
      </c>
      <c r="E1327" s="30"/>
      <c r="F1327" s="30"/>
      <c r="G1327" s="30"/>
      <c r="H1327" s="65"/>
      <c r="I1327" s="30"/>
      <c r="J1327" s="30"/>
      <c r="K1327" s="30"/>
      <c r="L1327" s="30"/>
      <c r="M1327" s="44" t="str">
        <f t="shared" si="20"/>
        <v>SI</v>
      </c>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c r="BU1327" s="5"/>
      <c r="BV1327" s="5"/>
      <c r="BW1327" s="5"/>
      <c r="BX1327" s="5"/>
      <c r="BY1327" s="5"/>
      <c r="BZ1327" s="5"/>
      <c r="CA1327" s="5"/>
      <c r="CB1327" s="5"/>
      <c r="CC1327" s="5"/>
      <c r="CD1327" s="5"/>
      <c r="CE1327" s="5"/>
      <c r="CF1327" s="5"/>
      <c r="CG1327" s="5"/>
      <c r="CH1327" s="5"/>
      <c r="CI1327" s="5"/>
      <c r="CJ1327" s="5"/>
      <c r="CK1327" s="5"/>
      <c r="CL1327" s="5"/>
      <c r="CM1327" s="5"/>
      <c r="CN1327" s="5"/>
      <c r="CO1327" s="5"/>
      <c r="CP1327" s="5"/>
      <c r="CQ1327" s="5"/>
      <c r="CR1327" s="5"/>
      <c r="CS1327" s="5"/>
      <c r="CT1327" s="5"/>
      <c r="CU1327" s="5"/>
      <c r="CV1327" s="5"/>
      <c r="CW1327" s="5"/>
      <c r="CX1327" s="5"/>
      <c r="CY1327" s="5"/>
      <c r="CZ1327" s="5"/>
      <c r="DA1327" s="5"/>
      <c r="DB1327" s="5"/>
      <c r="DC1327" s="5"/>
      <c r="DD1327" s="5"/>
      <c r="DE1327" s="5"/>
      <c r="DF1327" s="5"/>
      <c r="DG1327" s="5"/>
      <c r="DH1327" s="5"/>
      <c r="DI1327" s="5"/>
      <c r="DJ1327" s="5"/>
      <c r="DK1327" s="5"/>
      <c r="DL1327" s="5"/>
      <c r="DM1327" s="5"/>
      <c r="DN1327" s="5"/>
      <c r="DO1327" s="5"/>
      <c r="DP1327" s="5"/>
      <c r="DQ1327" s="5"/>
      <c r="DR1327" s="5"/>
      <c r="DS1327" s="5"/>
      <c r="DT1327" s="5"/>
      <c r="DU1327" s="5"/>
      <c r="DV1327" s="5"/>
      <c r="DW1327" s="5"/>
      <c r="DX1327" s="5"/>
      <c r="DY1327" s="5"/>
      <c r="DZ1327" s="5"/>
      <c r="EA1327" s="5"/>
      <c r="EB1327" s="5"/>
      <c r="EC1327" s="5"/>
      <c r="ED1327" s="5"/>
      <c r="EE1327" s="5"/>
      <c r="EF1327" s="5"/>
      <c r="EG1327" s="5"/>
      <c r="EH1327" s="5"/>
      <c r="EI1327" s="5"/>
      <c r="EJ1327" s="5"/>
      <c r="EK1327" s="5"/>
      <c r="EL1327" s="5"/>
      <c r="EM1327" s="5"/>
      <c r="EN1327" s="5"/>
      <c r="EO1327" s="5"/>
      <c r="EP1327" s="5"/>
      <c r="EQ1327" s="5"/>
      <c r="ER1327" s="5"/>
      <c r="ES1327" s="5"/>
      <c r="ET1327" s="5"/>
      <c r="EU1327" s="5"/>
      <c r="EV1327" s="5"/>
      <c r="EW1327" s="5"/>
      <c r="EX1327" s="5"/>
      <c r="EY1327" s="5"/>
      <c r="EZ1327" s="5"/>
      <c r="FA1327" s="5"/>
      <c r="FB1327" s="5"/>
      <c r="FC1327" s="5"/>
      <c r="FD1327" s="5"/>
      <c r="FE1327" s="5"/>
      <c r="FF1327" s="5"/>
      <c r="FG1327" s="5"/>
      <c r="FH1327" s="5"/>
      <c r="FI1327" s="5"/>
      <c r="FJ1327" s="5"/>
      <c r="FK1327" s="5"/>
      <c r="FL1327" s="5"/>
      <c r="FM1327" s="5"/>
      <c r="FN1327" s="5"/>
      <c r="FO1327" s="5"/>
      <c r="FP1327" s="5"/>
      <c r="FQ1327" s="5"/>
      <c r="FR1327" s="5"/>
      <c r="FS1327" s="5"/>
      <c r="FT1327" s="5"/>
      <c r="FU1327" s="5"/>
      <c r="FV1327" s="5"/>
      <c r="FW1327" s="5"/>
      <c r="FX1327" s="5"/>
      <c r="FY1327" s="5"/>
      <c r="FZ1327" s="5"/>
      <c r="GA1327" s="5"/>
      <c r="GB1327" s="5"/>
      <c r="GC1327" s="5"/>
      <c r="GD1327" s="5"/>
      <c r="GE1327" s="5"/>
      <c r="GF1327" s="5"/>
      <c r="GG1327" s="5"/>
      <c r="GH1327" s="5"/>
      <c r="GI1327" s="5"/>
      <c r="GJ1327" s="5"/>
      <c r="GK1327" s="5"/>
      <c r="GL1327" s="5"/>
      <c r="GM1327" s="5"/>
      <c r="GN1327" s="5"/>
      <c r="GO1327" s="5"/>
      <c r="GP1327" s="5"/>
      <c r="GQ1327" s="5"/>
      <c r="GR1327" s="5"/>
      <c r="GS1327" s="5"/>
      <c r="GT1327" s="5"/>
      <c r="GU1327" s="5"/>
      <c r="GV1327" s="5"/>
      <c r="GW1327" s="5"/>
      <c r="GX1327" s="5"/>
      <c r="GY1327" s="5"/>
      <c r="GZ1327" s="5"/>
      <c r="HA1327" s="5"/>
      <c r="HB1327" s="5"/>
      <c r="HC1327" s="5"/>
      <c r="HD1327" s="5"/>
      <c r="HE1327" s="5"/>
      <c r="HF1327" s="5"/>
      <c r="HG1327" s="5"/>
      <c r="HH1327" s="5"/>
      <c r="HI1327" s="5"/>
      <c r="HJ1327" s="5"/>
      <c r="HK1327" s="5"/>
      <c r="HL1327" s="5"/>
      <c r="HM1327" s="5"/>
      <c r="HN1327" s="5"/>
      <c r="HO1327" s="5"/>
      <c r="HP1327" s="5"/>
      <c r="HQ1327" s="5"/>
      <c r="HR1327" s="5"/>
      <c r="HS1327" s="5"/>
      <c r="HT1327" s="5"/>
      <c r="HU1327" s="5"/>
      <c r="HV1327" s="5"/>
      <c r="HW1327" s="5"/>
      <c r="HX1327" s="5"/>
      <c r="HY1327" s="5"/>
      <c r="HZ1327" s="5"/>
      <c r="IA1327" s="5"/>
      <c r="IB1327" s="5"/>
      <c r="IC1327" s="5"/>
      <c r="ID1327" s="5"/>
      <c r="IE1327" s="5"/>
      <c r="IF1327" s="5"/>
      <c r="IG1327" s="5"/>
      <c r="IH1327" s="5"/>
      <c r="II1327" s="5"/>
      <c r="IJ1327" s="5"/>
      <c r="IK1327" s="5"/>
      <c r="IL1327" s="5"/>
      <c r="IM1327" s="5"/>
      <c r="IN1327" s="5"/>
      <c r="IO1327" s="5"/>
      <c r="IP1327" s="5"/>
      <c r="IQ1327" s="5"/>
      <c r="IR1327" s="5"/>
      <c r="IS1327" s="5"/>
      <c r="IT1327" s="5"/>
      <c r="IU1327" s="5"/>
      <c r="IV1327" s="5"/>
      <c r="IW1327" s="5"/>
      <c r="IX1327" s="5"/>
      <c r="IY1327" s="5"/>
      <c r="IZ1327" s="5"/>
      <c r="JA1327" s="5"/>
      <c r="JB1327" s="5"/>
      <c r="JC1327" s="5"/>
      <c r="JD1327" s="5"/>
      <c r="JE1327" s="5"/>
      <c r="JF1327" s="5"/>
      <c r="JG1327" s="5"/>
      <c r="JH1327" s="5"/>
      <c r="JI1327" s="5"/>
      <c r="JJ1327" s="5"/>
      <c r="JK1327" s="5"/>
      <c r="JL1327" s="5"/>
      <c r="JM1327" s="5"/>
      <c r="JN1327" s="5"/>
      <c r="JO1327" s="5"/>
      <c r="JP1327" s="5"/>
      <c r="JQ1327" s="5"/>
      <c r="JR1327" s="5"/>
      <c r="JS1327" s="5"/>
      <c r="JT1327" s="5"/>
      <c r="JU1327" s="5"/>
      <c r="JV1327" s="5"/>
      <c r="JW1327" s="5"/>
      <c r="JX1327" s="5"/>
      <c r="JY1327" s="5"/>
      <c r="JZ1327" s="5"/>
      <c r="KA1327" s="5"/>
      <c r="KB1327" s="5"/>
      <c r="KC1327" s="5"/>
      <c r="KD1327" s="5"/>
      <c r="KE1327" s="5"/>
      <c r="KF1327" s="5"/>
      <c r="KG1327" s="5"/>
      <c r="KH1327" s="5"/>
      <c r="KI1327" s="5"/>
      <c r="KJ1327" s="5"/>
      <c r="KK1327" s="5"/>
      <c r="KL1327" s="5"/>
      <c r="KM1327" s="5"/>
      <c r="KN1327" s="5"/>
      <c r="KO1327" s="5"/>
      <c r="KP1327" s="5"/>
      <c r="KQ1327" s="5"/>
      <c r="KR1327" s="5"/>
      <c r="KS1327" s="5"/>
      <c r="KT1327" s="5"/>
      <c r="KU1327" s="5"/>
      <c r="KV1327" s="5"/>
      <c r="KW1327" s="5"/>
      <c r="KX1327" s="5"/>
      <c r="KY1327" s="5"/>
      <c r="KZ1327" s="5"/>
      <c r="LA1327" s="5"/>
      <c r="LB1327" s="5"/>
      <c r="LC1327" s="5"/>
      <c r="LD1327" s="5"/>
      <c r="LE1327" s="5"/>
      <c r="LF1327" s="5"/>
      <c r="LG1327" s="5"/>
      <c r="LH1327" s="5"/>
      <c r="LI1327" s="5"/>
      <c r="LJ1327" s="5"/>
      <c r="LK1327" s="5"/>
      <c r="LL1327" s="5"/>
      <c r="LM1327" s="5"/>
      <c r="LN1327" s="5"/>
      <c r="LO1327" s="5"/>
      <c r="LP1327" s="5"/>
      <c r="LQ1327" s="5"/>
      <c r="LR1327" s="5"/>
      <c r="LS1327" s="5"/>
      <c r="LT1327" s="5"/>
      <c r="LU1327" s="5"/>
      <c r="LV1327" s="5"/>
      <c r="LW1327" s="5"/>
      <c r="LX1327" s="5"/>
      <c r="LY1327" s="5"/>
      <c r="LZ1327" s="5"/>
      <c r="MA1327" s="5"/>
      <c r="MB1327" s="5"/>
      <c r="MC1327" s="5"/>
      <c r="MD1327" s="5"/>
      <c r="ME1327" s="5"/>
      <c r="MF1327" s="5"/>
      <c r="MG1327" s="5"/>
      <c r="MH1327" s="5"/>
      <c r="MI1327" s="5"/>
      <c r="MJ1327" s="5"/>
      <c r="MK1327" s="5"/>
      <c r="ML1327" s="5"/>
      <c r="MM1327" s="5"/>
      <c r="MN1327" s="5"/>
      <c r="MO1327" s="5"/>
      <c r="MP1327" s="5"/>
      <c r="MQ1327" s="5"/>
      <c r="MR1327" s="5"/>
      <c r="MS1327" s="5"/>
      <c r="MT1327" s="5"/>
      <c r="MU1327" s="5"/>
      <c r="MV1327" s="5"/>
      <c r="MW1327" s="5"/>
      <c r="MX1327" s="5"/>
      <c r="MY1327" s="5"/>
      <c r="MZ1327" s="5"/>
      <c r="NA1327" s="5"/>
      <c r="NB1327" s="5"/>
      <c r="NC1327" s="5"/>
      <c r="ND1327" s="5"/>
      <c r="NE1327" s="5"/>
      <c r="NF1327" s="5"/>
      <c r="NG1327" s="5"/>
      <c r="NH1327" s="5"/>
      <c r="NI1327" s="5"/>
      <c r="NJ1327" s="5"/>
      <c r="NK1327" s="5"/>
      <c r="NL1327" s="5"/>
      <c r="NM1327" s="5"/>
      <c r="NN1327" s="5"/>
      <c r="NO1327" s="5"/>
      <c r="NP1327" s="5"/>
      <c r="NQ1327" s="5"/>
      <c r="NR1327" s="5"/>
      <c r="NS1327" s="5"/>
      <c r="NT1327" s="5"/>
      <c r="NU1327" s="5"/>
      <c r="NV1327" s="5"/>
      <c r="NW1327" s="5"/>
      <c r="NX1327" s="5"/>
      <c r="NY1327" s="5"/>
      <c r="NZ1327" s="5"/>
      <c r="OA1327" s="5"/>
      <c r="OB1327" s="5"/>
      <c r="OC1327" s="5"/>
      <c r="OD1327" s="5"/>
      <c r="OE1327" s="5"/>
      <c r="OF1327" s="5"/>
      <c r="OG1327" s="5"/>
      <c r="OH1327" s="5"/>
      <c r="OI1327" s="5"/>
      <c r="OJ1327" s="5"/>
      <c r="OK1327" s="5"/>
      <c r="OL1327" s="5"/>
      <c r="OM1327" s="5"/>
      <c r="ON1327" s="5"/>
      <c r="OO1327" s="5"/>
      <c r="OP1327" s="5"/>
      <c r="OQ1327" s="5"/>
      <c r="OR1327" s="5"/>
      <c r="OS1327" s="5"/>
      <c r="OT1327" s="5"/>
      <c r="OU1327" s="5"/>
      <c r="OV1327" s="5"/>
      <c r="OW1327" s="5"/>
      <c r="OX1327" s="5"/>
      <c r="OY1327" s="5"/>
      <c r="OZ1327" s="5"/>
      <c r="PA1327" s="5"/>
      <c r="PB1327" s="5"/>
      <c r="PC1327" s="5"/>
      <c r="PD1327" s="5"/>
      <c r="PE1327" s="5"/>
      <c r="PF1327" s="5"/>
      <c r="PG1327" s="5"/>
      <c r="PH1327" s="5"/>
      <c r="PI1327" s="5"/>
      <c r="PJ1327" s="5"/>
      <c r="PK1327" s="5"/>
      <c r="PL1327" s="5"/>
      <c r="PM1327" s="5"/>
      <c r="PN1327" s="5"/>
      <c r="PO1327" s="5"/>
      <c r="PP1327" s="5"/>
      <c r="PQ1327" s="5"/>
      <c r="PR1327" s="5"/>
      <c r="PS1327" s="5"/>
      <c r="PT1327" s="5"/>
      <c r="PU1327" s="5"/>
      <c r="PV1327" s="5"/>
      <c r="PW1327" s="5"/>
      <c r="PX1327" s="5"/>
      <c r="PY1327" s="5"/>
      <c r="PZ1327" s="5"/>
      <c r="QA1327" s="5"/>
      <c r="QB1327" s="5"/>
      <c r="QC1327" s="5"/>
      <c r="QD1327" s="5"/>
      <c r="QE1327" s="5"/>
      <c r="QF1327" s="5"/>
      <c r="QG1327" s="5"/>
      <c r="QH1327" s="5"/>
      <c r="QI1327" s="5"/>
      <c r="QJ1327" s="5"/>
      <c r="QK1327" s="5"/>
      <c r="QL1327" s="5"/>
      <c r="QM1327" s="5"/>
      <c r="QN1327" s="5"/>
      <c r="QO1327" s="5"/>
      <c r="QP1327" s="5"/>
      <c r="QQ1327" s="5"/>
      <c r="QR1327" s="5"/>
      <c r="QS1327" s="5"/>
      <c r="QT1327" s="5"/>
      <c r="QU1327" s="5"/>
      <c r="QV1327" s="5"/>
      <c r="QW1327" s="5"/>
      <c r="QX1327" s="5"/>
      <c r="QY1327" s="5"/>
      <c r="QZ1327" s="5"/>
      <c r="RA1327" s="5"/>
      <c r="RB1327" s="5"/>
      <c r="RC1327" s="5"/>
      <c r="RD1327" s="5"/>
      <c r="RE1327" s="5"/>
      <c r="RF1327" s="5"/>
      <c r="RG1327" s="5"/>
      <c r="RH1327" s="5"/>
      <c r="RI1327" s="5"/>
      <c r="RJ1327" s="5"/>
      <c r="RK1327" s="5"/>
      <c r="RL1327" s="5"/>
      <c r="RM1327" s="5"/>
      <c r="RN1327" s="5"/>
      <c r="RO1327" s="5"/>
      <c r="RP1327" s="5"/>
      <c r="RQ1327" s="5"/>
      <c r="RR1327" s="5"/>
      <c r="RS1327" s="5"/>
      <c r="RT1327" s="5"/>
      <c r="RU1327" s="5"/>
      <c r="RV1327" s="5"/>
      <c r="RW1327" s="5"/>
      <c r="RX1327" s="5"/>
      <c r="RY1327" s="5"/>
      <c r="RZ1327" s="5"/>
      <c r="SA1327" s="5"/>
      <c r="SB1327" s="5"/>
      <c r="SC1327" s="5"/>
      <c r="SD1327" s="5"/>
      <c r="SE1327" s="5"/>
      <c r="SF1327" s="5"/>
      <c r="SG1327" s="5"/>
      <c r="SH1327" s="5"/>
      <c r="SI1327" s="5"/>
      <c r="SJ1327" s="5"/>
      <c r="SK1327" s="5"/>
      <c r="SL1327" s="5"/>
      <c r="SM1327" s="5"/>
      <c r="SN1327" s="5"/>
      <c r="SO1327" s="5"/>
      <c r="SP1327" s="5"/>
      <c r="SQ1327" s="5"/>
      <c r="SR1327" s="5"/>
      <c r="SS1327" s="5"/>
      <c r="ST1327" s="5"/>
      <c r="SU1327" s="5"/>
      <c r="SV1327" s="5"/>
      <c r="SW1327" s="5"/>
      <c r="SX1327" s="5"/>
      <c r="SY1327" s="5"/>
      <c r="SZ1327" s="5"/>
      <c r="TA1327" s="5"/>
      <c r="TB1327" s="5"/>
      <c r="TC1327" s="5"/>
      <c r="TD1327" s="5"/>
      <c r="TE1327" s="5"/>
      <c r="TF1327" s="5"/>
      <c r="TG1327" s="5"/>
      <c r="TH1327" s="5"/>
      <c r="TI1327" s="5"/>
      <c r="TJ1327" s="5"/>
      <c r="TK1327" s="5"/>
      <c r="TL1327" s="5"/>
      <c r="TM1327" s="5"/>
      <c r="TN1327" s="5"/>
      <c r="TO1327" s="5"/>
      <c r="TP1327" s="5"/>
      <c r="TQ1327" s="5"/>
      <c r="TR1327" s="5"/>
      <c r="TS1327" s="5"/>
      <c r="TT1327" s="5"/>
      <c r="TU1327" s="5"/>
      <c r="TV1327" s="5"/>
      <c r="TW1327" s="5"/>
      <c r="TX1327" s="5"/>
      <c r="TY1327" s="5"/>
      <c r="TZ1327" s="5"/>
      <c r="UA1327" s="5"/>
      <c r="UB1327" s="5"/>
      <c r="UC1327" s="5"/>
      <c r="UD1327" s="5"/>
      <c r="UE1327" s="5"/>
      <c r="UF1327" s="5"/>
      <c r="UG1327" s="5"/>
      <c r="UH1327" s="5"/>
      <c r="UI1327" s="5"/>
      <c r="UJ1327" s="5"/>
      <c r="UK1327" s="5"/>
      <c r="UL1327" s="5"/>
      <c r="UM1327" s="5"/>
      <c r="UN1327" s="5"/>
      <c r="UO1327" s="5"/>
      <c r="UP1327" s="5"/>
      <c r="UQ1327" s="5"/>
      <c r="UR1327" s="5"/>
      <c r="US1327" s="5"/>
      <c r="UT1327" s="5"/>
      <c r="UU1327" s="5"/>
      <c r="UV1327" s="5"/>
      <c r="UW1327" s="5"/>
      <c r="UX1327" s="5"/>
      <c r="UY1327" s="5"/>
      <c r="UZ1327" s="5"/>
      <c r="VA1327" s="5"/>
      <c r="VB1327" s="5"/>
      <c r="VC1327" s="5"/>
      <c r="VD1327" s="5"/>
      <c r="VE1327" s="5"/>
      <c r="VF1327" s="5"/>
      <c r="VG1327" s="5"/>
      <c r="VH1327" s="5"/>
      <c r="VI1327" s="5"/>
      <c r="VJ1327" s="5"/>
      <c r="VK1327" s="5"/>
      <c r="VL1327" s="5"/>
      <c r="VM1327" s="5"/>
      <c r="VN1327" s="5"/>
      <c r="VO1327" s="5"/>
      <c r="VP1327" s="5"/>
      <c r="VQ1327" s="5"/>
      <c r="VR1327" s="5"/>
      <c r="VS1327" s="5"/>
      <c r="VT1327" s="5"/>
      <c r="VU1327" s="5"/>
      <c r="VV1327" s="5"/>
      <c r="VW1327" s="5"/>
      <c r="VX1327" s="5"/>
      <c r="VY1327" s="5"/>
      <c r="VZ1327" s="5"/>
      <c r="WA1327" s="5"/>
      <c r="WB1327" s="5"/>
      <c r="WC1327" s="5"/>
      <c r="WD1327" s="5"/>
      <c r="WE1327" s="5"/>
      <c r="WF1327" s="5"/>
      <c r="WG1327" s="5"/>
      <c r="WH1327" s="5"/>
      <c r="WI1327" s="5"/>
      <c r="WJ1327" s="5"/>
      <c r="WK1327" s="5"/>
      <c r="WL1327" s="5"/>
      <c r="WM1327" s="5"/>
      <c r="WN1327" s="5"/>
      <c r="WO1327" s="5"/>
      <c r="WP1327" s="5"/>
      <c r="WQ1327" s="5"/>
      <c r="WR1327" s="5"/>
      <c r="WS1327" s="5"/>
      <c r="WT1327" s="5"/>
      <c r="WU1327" s="5"/>
      <c r="WV1327" s="5"/>
      <c r="WW1327" s="5"/>
      <c r="WX1327" s="5"/>
      <c r="WY1327" s="5"/>
      <c r="WZ1327" s="5"/>
      <c r="XA1327" s="5"/>
      <c r="XB1327" s="5"/>
      <c r="XC1327" s="5"/>
      <c r="XD1327" s="5"/>
      <c r="XE1327" s="5"/>
      <c r="XF1327" s="5"/>
      <c r="XG1327" s="5"/>
      <c r="XH1327" s="5"/>
      <c r="XI1327" s="5"/>
      <c r="XJ1327" s="5"/>
      <c r="XK1327" s="5"/>
      <c r="XL1327" s="5"/>
      <c r="XM1327" s="5"/>
      <c r="XN1327" s="5"/>
      <c r="XO1327" s="5"/>
      <c r="XP1327" s="5"/>
      <c r="XQ1327" s="5"/>
      <c r="XR1327" s="5"/>
      <c r="XS1327" s="5"/>
      <c r="XT1327" s="5"/>
      <c r="XU1327" s="5"/>
      <c r="XV1327" s="5"/>
      <c r="XW1327" s="5"/>
      <c r="XX1327" s="5"/>
      <c r="XY1327" s="5"/>
      <c r="XZ1327" s="5"/>
      <c r="YA1327" s="5"/>
      <c r="YB1327" s="5"/>
      <c r="YC1327" s="5"/>
      <c r="YD1327" s="5"/>
      <c r="YE1327" s="5"/>
      <c r="YF1327" s="5"/>
      <c r="YG1327" s="5"/>
      <c r="YH1327" s="5"/>
      <c r="YI1327" s="5"/>
      <c r="YJ1327" s="5"/>
      <c r="YK1327" s="5"/>
      <c r="YL1327" s="5"/>
      <c r="YM1327" s="5"/>
      <c r="YN1327" s="5"/>
      <c r="YO1327" s="5"/>
      <c r="YP1327" s="5"/>
      <c r="YQ1327" s="5"/>
      <c r="YR1327" s="5"/>
      <c r="YS1327" s="5"/>
      <c r="YT1327" s="5"/>
      <c r="YU1327" s="5"/>
      <c r="YV1327" s="5"/>
      <c r="YW1327" s="5"/>
      <c r="YX1327" s="5"/>
      <c r="YY1327" s="5"/>
      <c r="YZ1327" s="5"/>
      <c r="ZA1327" s="5"/>
      <c r="ZB1327" s="5"/>
      <c r="ZC1327" s="5"/>
      <c r="ZD1327" s="5"/>
      <c r="ZE1327" s="5"/>
      <c r="ZF1327" s="5"/>
      <c r="ZG1327" s="5"/>
      <c r="ZH1327" s="5"/>
      <c r="ZI1327" s="5"/>
      <c r="ZJ1327" s="5"/>
      <c r="ZK1327" s="5"/>
      <c r="ZL1327" s="5"/>
      <c r="ZM1327" s="5"/>
      <c r="ZN1327" s="5"/>
      <c r="ZO1327" s="5"/>
      <c r="ZP1327" s="5"/>
      <c r="ZQ1327" s="5"/>
      <c r="ZR1327" s="5"/>
      <c r="ZS1327" s="5"/>
      <c r="ZT1327" s="5"/>
      <c r="ZU1327" s="5"/>
      <c r="ZV1327" s="5"/>
      <c r="ZW1327" s="5"/>
      <c r="ZX1327" s="5"/>
      <c r="ZY1327" s="5"/>
      <c r="ZZ1327" s="5"/>
      <c r="AAA1327" s="5"/>
      <c r="AAB1327" s="5"/>
      <c r="AAC1327" s="5"/>
      <c r="AAD1327" s="5"/>
      <c r="AAE1327" s="5"/>
      <c r="AAF1327" s="5"/>
      <c r="AAG1327" s="5"/>
      <c r="AAH1327" s="5"/>
      <c r="AAI1327" s="5"/>
      <c r="AAJ1327" s="5"/>
      <c r="AAK1327" s="5"/>
      <c r="AAL1327" s="5"/>
      <c r="AAM1327" s="5"/>
      <c r="AAN1327" s="5"/>
      <c r="AAO1327" s="5"/>
      <c r="AAP1327" s="5"/>
      <c r="AAQ1327" s="5"/>
      <c r="AAR1327" s="5"/>
      <c r="AAS1327" s="5"/>
      <c r="AAT1327" s="5"/>
      <c r="AAU1327" s="5"/>
      <c r="AAV1327" s="5"/>
      <c r="AAW1327" s="5"/>
      <c r="AAX1327" s="5"/>
      <c r="AAY1327" s="5"/>
      <c r="AAZ1327" s="5"/>
      <c r="ABA1327" s="5"/>
      <c r="ABB1327" s="5"/>
      <c r="ABC1327" s="5"/>
      <c r="ABD1327" s="5"/>
      <c r="ABE1327" s="5"/>
      <c r="ABF1327" s="5"/>
      <c r="ABG1327" s="5"/>
      <c r="ABH1327" s="5"/>
      <c r="ABI1327" s="5"/>
      <c r="ABJ1327" s="5"/>
      <c r="ABK1327" s="5"/>
      <c r="ABL1327" s="5"/>
      <c r="ABM1327" s="5"/>
      <c r="ABN1327" s="5"/>
      <c r="ABO1327" s="5"/>
      <c r="ABP1327" s="5"/>
      <c r="ABQ1327" s="5"/>
      <c r="ABR1327" s="5"/>
      <c r="ABS1327" s="5"/>
      <c r="ABT1327" s="5"/>
      <c r="ABU1327" s="5"/>
      <c r="ABV1327" s="5"/>
      <c r="ABW1327" s="5"/>
      <c r="ABX1327" s="5"/>
      <c r="ABY1327" s="5"/>
      <c r="ABZ1327" s="5"/>
      <c r="ACA1327" s="5"/>
      <c r="ACB1327" s="5"/>
      <c r="ACC1327" s="5"/>
      <c r="ACD1327" s="5"/>
      <c r="ACE1327" s="5"/>
      <c r="ACF1327" s="5"/>
      <c r="ACG1327" s="5"/>
      <c r="ACH1327" s="5"/>
      <c r="ACI1327" s="5"/>
      <c r="ACJ1327" s="5"/>
      <c r="ACK1327" s="5"/>
      <c r="ACL1327" s="5"/>
      <c r="ACM1327" s="5"/>
      <c r="ACN1327" s="5"/>
      <c r="ACO1327" s="5"/>
      <c r="ACP1327" s="5"/>
      <c r="ACQ1327" s="5"/>
      <c r="ACR1327" s="5"/>
      <c r="ACS1327" s="5"/>
      <c r="ACT1327" s="5"/>
      <c r="ACU1327" s="5"/>
      <c r="ACV1327" s="5"/>
      <c r="ACW1327" s="5"/>
      <c r="ACX1327" s="5"/>
      <c r="ACY1327" s="5"/>
      <c r="ACZ1327" s="5"/>
      <c r="ADA1327" s="5"/>
      <c r="ADB1327" s="5"/>
      <c r="ADC1327" s="5"/>
      <c r="ADD1327" s="5"/>
      <c r="ADE1327" s="5"/>
      <c r="ADF1327" s="5"/>
      <c r="ADG1327" s="5"/>
      <c r="ADH1327" s="5"/>
      <c r="ADI1327" s="5"/>
      <c r="ADJ1327" s="5"/>
      <c r="ADK1327" s="5"/>
      <c r="ADL1327" s="5"/>
      <c r="ADM1327" s="5"/>
      <c r="ADN1327" s="5"/>
      <c r="ADO1327" s="5"/>
      <c r="ADP1327" s="5"/>
      <c r="ADQ1327" s="5"/>
      <c r="ADR1327" s="5"/>
      <c r="ADS1327" s="5"/>
      <c r="ADT1327" s="5"/>
      <c r="ADU1327" s="5"/>
      <c r="ADV1327" s="5"/>
      <c r="ADW1327" s="5"/>
      <c r="ADX1327" s="5"/>
      <c r="ADY1327" s="5"/>
      <c r="ADZ1327" s="5"/>
      <c r="AEA1327" s="5"/>
      <c r="AEB1327" s="5"/>
      <c r="AEC1327" s="5"/>
      <c r="AED1327" s="5"/>
      <c r="AEE1327" s="5"/>
      <c r="AEF1327" s="5"/>
      <c r="AEG1327" s="5"/>
      <c r="AEH1327" s="5"/>
      <c r="AEI1327" s="5"/>
      <c r="AEJ1327" s="5"/>
      <c r="AEK1327" s="5"/>
      <c r="AEL1327" s="5"/>
      <c r="AEM1327" s="5"/>
      <c r="AEN1327" s="5"/>
      <c r="AEO1327" s="5"/>
      <c r="AEP1327" s="5"/>
      <c r="AEQ1327" s="5"/>
      <c r="AER1327" s="5"/>
      <c r="AES1327" s="5"/>
      <c r="AET1327" s="5"/>
      <c r="AEU1327" s="5"/>
      <c r="AEV1327" s="5"/>
      <c r="AEW1327" s="5"/>
      <c r="AEX1327" s="5"/>
      <c r="AEY1327" s="5"/>
      <c r="AEZ1327" s="5"/>
      <c r="AFA1327" s="5"/>
      <c r="AFB1327" s="5"/>
      <c r="AFC1327" s="5"/>
      <c r="AFD1327" s="5"/>
      <c r="AFE1327" s="5"/>
      <c r="AFF1327" s="5"/>
      <c r="AFG1327" s="5"/>
      <c r="AFH1327" s="5"/>
      <c r="AFI1327" s="5"/>
      <c r="AFJ1327" s="5"/>
      <c r="AFK1327" s="5"/>
      <c r="AFL1327" s="5"/>
      <c r="AFM1327" s="5"/>
      <c r="AFN1327" s="5"/>
      <c r="AFO1327" s="5"/>
      <c r="AFP1327" s="5"/>
      <c r="AFQ1327" s="5"/>
      <c r="AFR1327" s="5"/>
      <c r="AFS1327" s="5"/>
      <c r="AFT1327" s="5"/>
      <c r="AFU1327" s="5"/>
      <c r="AFV1327" s="5"/>
      <c r="AFW1327" s="5"/>
      <c r="AFX1327" s="5"/>
      <c r="AFY1327" s="5"/>
      <c r="AFZ1327" s="5"/>
      <c r="AGA1327" s="5"/>
      <c r="AGB1327" s="5"/>
      <c r="AGC1327" s="5"/>
      <c r="AGD1327" s="5"/>
      <c r="AGE1327" s="5"/>
      <c r="AGF1327" s="5"/>
      <c r="AGG1327" s="5"/>
      <c r="AGH1327" s="5"/>
      <c r="AGI1327" s="5"/>
      <c r="AGJ1327" s="5"/>
      <c r="AGK1327" s="5"/>
      <c r="AGL1327" s="5"/>
      <c r="AGM1327" s="5"/>
      <c r="AGN1327" s="5"/>
      <c r="AGO1327" s="5"/>
      <c r="AGP1327" s="5"/>
      <c r="AGQ1327" s="5"/>
      <c r="AGR1327" s="5"/>
      <c r="AGS1327" s="5"/>
      <c r="AGT1327" s="5"/>
      <c r="AGU1327" s="5"/>
      <c r="AGV1327" s="5"/>
      <c r="AGW1327" s="5"/>
      <c r="AGX1327" s="5"/>
      <c r="AGY1327" s="5"/>
      <c r="AGZ1327" s="5"/>
      <c r="AHA1327" s="5"/>
      <c r="AHB1327" s="5"/>
      <c r="AHC1327" s="5"/>
      <c r="AHD1327" s="5"/>
      <c r="AHE1327" s="5"/>
      <c r="AHF1327" s="5"/>
      <c r="AHG1327" s="5"/>
      <c r="AHH1327" s="5"/>
      <c r="AHI1327" s="5"/>
      <c r="AHJ1327" s="5"/>
      <c r="AHK1327" s="5"/>
      <c r="AHL1327" s="5"/>
      <c r="AHM1327" s="5"/>
      <c r="AHN1327" s="5"/>
      <c r="AHO1327" s="5"/>
      <c r="AHP1327" s="5"/>
      <c r="AHQ1327" s="5"/>
      <c r="AHR1327" s="5"/>
      <c r="AHS1327" s="5"/>
      <c r="AHT1327" s="5"/>
      <c r="AHU1327" s="5"/>
      <c r="AHV1327" s="5"/>
      <c r="AHW1327" s="5"/>
      <c r="AHX1327" s="5"/>
      <c r="AHY1327" s="5"/>
      <c r="AHZ1327" s="5"/>
      <c r="AIA1327" s="5"/>
      <c r="AIB1327" s="5"/>
      <c r="AIC1327" s="5"/>
      <c r="AID1327" s="5"/>
      <c r="AIE1327" s="5"/>
      <c r="AIF1327" s="5"/>
      <c r="AIG1327" s="5"/>
      <c r="AIH1327" s="5"/>
      <c r="AII1327" s="5"/>
      <c r="AIJ1327" s="5"/>
      <c r="AIK1327" s="5"/>
      <c r="AIL1327" s="5"/>
      <c r="AIM1327" s="5"/>
      <c r="AIN1327" s="5"/>
      <c r="AIO1327" s="5"/>
      <c r="AIP1327" s="5"/>
      <c r="AIQ1327" s="5"/>
      <c r="AIR1327" s="5"/>
      <c r="AIS1327" s="5"/>
      <c r="AIT1327" s="5"/>
      <c r="AIU1327" s="5"/>
      <c r="AIV1327" s="5"/>
      <c r="AIW1327" s="5"/>
      <c r="AIX1327" s="5"/>
      <c r="AIY1327" s="5"/>
      <c r="AIZ1327" s="5"/>
      <c r="AJA1327" s="5"/>
      <c r="AJB1327" s="5"/>
      <c r="AJC1327" s="5"/>
      <c r="AJD1327" s="5"/>
      <c r="AJE1327" s="5"/>
      <c r="AJF1327" s="5"/>
      <c r="AJG1327" s="5"/>
      <c r="AJH1327" s="5"/>
      <c r="AJI1327" s="5"/>
      <c r="AJJ1327" s="5"/>
      <c r="AJK1327" s="5"/>
      <c r="AJL1327" s="5"/>
      <c r="AJM1327" s="5"/>
      <c r="AJN1327" s="5"/>
      <c r="AJO1327" s="5"/>
      <c r="AJP1327" s="5"/>
      <c r="AJQ1327" s="5"/>
      <c r="AJR1327" s="5"/>
      <c r="AJS1327" s="5"/>
      <c r="AJT1327" s="5"/>
      <c r="AJU1327" s="5"/>
      <c r="AJV1327" s="5"/>
      <c r="AJW1327" s="5"/>
      <c r="AJX1327" s="5"/>
      <c r="AJY1327" s="5"/>
      <c r="AJZ1327" s="5"/>
      <c r="AKA1327" s="5"/>
      <c r="AKB1327" s="5"/>
      <c r="AKC1327" s="5"/>
      <c r="AKD1327" s="5"/>
      <c r="AKE1327" s="5"/>
      <c r="AKF1327" s="5"/>
      <c r="AKG1327" s="5"/>
      <c r="AKH1327" s="5"/>
      <c r="AKI1327" s="5"/>
      <c r="AKJ1327" s="5"/>
      <c r="AKK1327" s="5"/>
      <c r="AKL1327" s="5"/>
      <c r="AKM1327" s="5"/>
      <c r="AKN1327" s="5"/>
      <c r="AKO1327" s="5"/>
      <c r="AKP1327" s="5"/>
      <c r="AKQ1327" s="5"/>
      <c r="AKR1327" s="5"/>
      <c r="AKS1327" s="5"/>
      <c r="AKT1327" s="5"/>
      <c r="AKU1327" s="5"/>
      <c r="AKV1327" s="5"/>
      <c r="AKW1327" s="5"/>
      <c r="AKX1327" s="5"/>
      <c r="AKY1327" s="5"/>
      <c r="AKZ1327" s="5"/>
      <c r="ALA1327" s="5"/>
      <c r="ALB1327" s="5"/>
      <c r="ALC1327" s="5"/>
      <c r="ALD1327" s="5"/>
      <c r="ALE1327" s="5"/>
      <c r="ALF1327" s="5"/>
      <c r="ALG1327" s="5"/>
      <c r="ALH1327" s="5"/>
      <c r="ALI1327" s="5"/>
      <c r="ALJ1327" s="5"/>
      <c r="ALK1327" s="5"/>
      <c r="ALL1327" s="5"/>
      <c r="ALM1327" s="5"/>
      <c r="ALN1327" s="5"/>
      <c r="ALO1327" s="5"/>
      <c r="ALP1327" s="5"/>
      <c r="ALQ1327" s="5"/>
      <c r="ALR1327" s="5"/>
      <c r="ALS1327" s="5"/>
      <c r="ALT1327" s="5"/>
      <c r="ALU1327" s="5"/>
      <c r="ALV1327" s="5"/>
      <c r="ALW1327" s="5"/>
      <c r="ALX1327" s="5"/>
      <c r="ALY1327" s="5"/>
      <c r="ALZ1327" s="5"/>
      <c r="AMA1327" s="5"/>
      <c r="AMB1327" s="5"/>
      <c r="AMC1327" s="5"/>
      <c r="AMD1327" s="5"/>
      <c r="AME1327" s="5"/>
      <c r="AMF1327" s="5"/>
      <c r="AMG1327" s="5"/>
      <c r="AMH1327" s="5"/>
      <c r="AMI1327" s="5"/>
      <c r="AMJ1327" s="5"/>
      <c r="AMK1327" s="5"/>
      <c r="AML1327" s="5"/>
      <c r="AMM1327" s="5"/>
      <c r="AMN1327" s="5"/>
      <c r="AMO1327" s="5"/>
      <c r="AMP1327" s="5"/>
      <c r="AMQ1327" s="5"/>
      <c r="AMR1327" s="5"/>
      <c r="AMS1327" s="5"/>
      <c r="AMT1327" s="5"/>
      <c r="AMU1327" s="5"/>
      <c r="AMV1327" s="5"/>
      <c r="AMW1327" s="5"/>
      <c r="AMX1327" s="5"/>
      <c r="AMY1327" s="5"/>
      <c r="AMZ1327" s="5"/>
      <c r="ANA1327" s="5"/>
      <c r="ANB1327" s="5"/>
      <c r="ANC1327" s="5"/>
      <c r="AND1327" s="5"/>
      <c r="ANE1327" s="5"/>
      <c r="ANF1327" s="5"/>
      <c r="ANG1327" s="5"/>
      <c r="ANH1327" s="5"/>
      <c r="ANI1327" s="5"/>
      <c r="ANJ1327" s="5"/>
      <c r="ANK1327" s="5"/>
      <c r="ANL1327" s="5"/>
      <c r="ANM1327" s="5"/>
      <c r="ANN1327" s="5"/>
      <c r="ANO1327" s="5"/>
      <c r="ANP1327" s="5"/>
      <c r="ANQ1327" s="5"/>
      <c r="ANR1327" s="5"/>
      <c r="ANS1327" s="5"/>
      <c r="ANT1327" s="5"/>
      <c r="ANU1327" s="5"/>
      <c r="ANV1327" s="5"/>
      <c r="ANW1327" s="5"/>
      <c r="ANX1327" s="5"/>
      <c r="ANY1327" s="5"/>
      <c r="ANZ1327" s="5"/>
      <c r="AOA1327" s="5"/>
      <c r="AOB1327" s="5"/>
      <c r="AOC1327" s="5"/>
      <c r="AOD1327" s="5"/>
      <c r="AOE1327" s="5"/>
      <c r="AOF1327" s="5"/>
      <c r="AOG1327" s="5"/>
      <c r="AOH1327" s="5"/>
      <c r="AOI1327" s="5"/>
      <c r="AOJ1327" s="5"/>
      <c r="AOK1327" s="5"/>
      <c r="AOL1327" s="5"/>
      <c r="AOM1327" s="5"/>
      <c r="AON1327" s="5"/>
      <c r="AOO1327" s="5"/>
      <c r="AOP1327" s="5"/>
      <c r="AOQ1327" s="5"/>
      <c r="AOR1327" s="5"/>
      <c r="AOS1327" s="5"/>
      <c r="AOT1327" s="5"/>
      <c r="AOU1327" s="5"/>
      <c r="AOV1327" s="5"/>
      <c r="AOW1327" s="5"/>
      <c r="AOX1327" s="5"/>
      <c r="AOY1327" s="5"/>
      <c r="AOZ1327" s="5"/>
      <c r="APA1327" s="5"/>
      <c r="APB1327" s="5"/>
      <c r="APC1327" s="5"/>
      <c r="APD1327" s="5"/>
      <c r="APE1327" s="5"/>
      <c r="APF1327" s="5"/>
      <c r="APG1327" s="5"/>
      <c r="APH1327" s="5"/>
      <c r="API1327" s="5"/>
      <c r="APJ1327" s="5"/>
      <c r="APK1327" s="5"/>
      <c r="APL1327" s="5"/>
      <c r="APM1327" s="5"/>
      <c r="APN1327" s="5"/>
      <c r="APO1327" s="5"/>
      <c r="APP1327" s="5"/>
      <c r="APQ1327" s="5"/>
      <c r="APR1327" s="5"/>
      <c r="APS1327" s="5"/>
      <c r="APT1327" s="5"/>
      <c r="APU1327" s="5"/>
      <c r="APV1327" s="5"/>
      <c r="APW1327" s="5"/>
      <c r="APX1327" s="5"/>
      <c r="APY1327" s="5"/>
      <c r="APZ1327" s="5"/>
      <c r="AQA1327" s="5"/>
      <c r="AQB1327" s="5"/>
      <c r="AQC1327" s="5"/>
      <c r="AQD1327" s="5"/>
      <c r="AQE1327" s="5"/>
      <c r="AQF1327" s="5"/>
      <c r="AQG1327" s="5"/>
      <c r="AQH1327" s="5"/>
      <c r="AQI1327" s="5"/>
      <c r="AQJ1327" s="5"/>
      <c r="AQK1327" s="5"/>
      <c r="AQL1327" s="5"/>
      <c r="AQM1327" s="5"/>
      <c r="AQN1327" s="5"/>
      <c r="AQO1327" s="5"/>
      <c r="AQP1327" s="5"/>
      <c r="AQQ1327" s="5"/>
      <c r="AQR1327" s="5"/>
      <c r="AQS1327" s="5"/>
      <c r="AQT1327" s="5"/>
      <c r="AQU1327" s="5"/>
      <c r="AQV1327" s="5"/>
    </row>
    <row r="1328" spans="1:1140" ht="15.6" thickTop="1" thickBot="1" x14ac:dyDescent="0.35">
      <c r="A1328" s="186"/>
      <c r="B1328" s="61" t="s">
        <v>726</v>
      </c>
      <c r="C1328" s="23" t="s">
        <v>727</v>
      </c>
      <c r="D1328" s="46" t="s">
        <v>64</v>
      </c>
      <c r="E1328" s="32"/>
      <c r="F1328" s="32"/>
      <c r="G1328" s="32"/>
      <c r="H1328" s="32"/>
      <c r="I1328" s="32"/>
      <c r="J1328" s="32"/>
      <c r="K1328" s="32"/>
      <c r="L1328" s="32"/>
      <c r="M1328" s="44" t="str">
        <f t="shared" si="20"/>
        <v>SI</v>
      </c>
    </row>
    <row r="1329" spans="1:13" ht="15.6" thickTop="1" thickBot="1" x14ac:dyDescent="0.35">
      <c r="A1329" s="176" t="s">
        <v>728</v>
      </c>
      <c r="B1329" s="18" t="s">
        <v>729</v>
      </c>
      <c r="C1329" s="18" t="s">
        <v>730</v>
      </c>
      <c r="D1329" s="47" t="s">
        <v>31</v>
      </c>
      <c r="E1329" s="33"/>
      <c r="F1329" s="33"/>
      <c r="G1329" s="33"/>
      <c r="H1329" s="33"/>
      <c r="I1329" s="33"/>
      <c r="J1329" s="33"/>
      <c r="K1329" s="33"/>
      <c r="L1329" s="33"/>
      <c r="M1329" s="44" t="str">
        <f t="shared" si="20"/>
        <v>PM</v>
      </c>
    </row>
    <row r="1330" spans="1:13" ht="15.6" thickTop="1" thickBot="1" x14ac:dyDescent="0.35">
      <c r="A1330" s="176"/>
      <c r="B1330" s="18" t="s">
        <v>729</v>
      </c>
      <c r="C1330" s="18" t="s">
        <v>730</v>
      </c>
      <c r="D1330" s="42" t="s">
        <v>32</v>
      </c>
      <c r="E1330" s="33"/>
      <c r="F1330" s="33"/>
      <c r="G1330" s="33"/>
      <c r="H1330" s="33"/>
      <c r="I1330" s="30"/>
      <c r="J1330" s="33"/>
      <c r="K1330" s="33"/>
      <c r="L1330" s="33"/>
      <c r="M1330" s="44" t="str">
        <f t="shared" si="20"/>
        <v>PM</v>
      </c>
    </row>
    <row r="1331" spans="1:13" ht="15.6" thickTop="1" thickBot="1" x14ac:dyDescent="0.35">
      <c r="A1331" s="176"/>
      <c r="B1331" s="18" t="s">
        <v>729</v>
      </c>
      <c r="C1331" s="18" t="s">
        <v>730</v>
      </c>
      <c r="D1331" s="42" t="s">
        <v>33</v>
      </c>
      <c r="E1331" s="33"/>
      <c r="F1331" s="33"/>
      <c r="G1331" s="33"/>
      <c r="H1331" s="33"/>
      <c r="I1331" s="30"/>
      <c r="J1331" s="33"/>
      <c r="K1331" s="33"/>
      <c r="L1331" s="33"/>
      <c r="M1331" s="44" t="str">
        <f t="shared" si="20"/>
        <v>PM</v>
      </c>
    </row>
    <row r="1332" spans="1:13" ht="15.6" thickTop="1" thickBot="1" x14ac:dyDescent="0.35">
      <c r="A1332" s="176"/>
      <c r="B1332" s="18" t="s">
        <v>729</v>
      </c>
      <c r="C1332" s="18" t="s">
        <v>730</v>
      </c>
      <c r="D1332" s="42" t="s">
        <v>35</v>
      </c>
      <c r="E1332" s="33"/>
      <c r="F1332" s="33"/>
      <c r="G1332" s="33"/>
      <c r="H1332" s="33"/>
      <c r="I1332" s="30"/>
      <c r="J1332" s="33"/>
      <c r="K1332" s="33"/>
      <c r="L1332" s="33"/>
      <c r="M1332" s="44" t="str">
        <f t="shared" si="20"/>
        <v>PM</v>
      </c>
    </row>
    <row r="1333" spans="1:13" ht="15.6" thickTop="1" thickBot="1" x14ac:dyDescent="0.35">
      <c r="A1333" s="176"/>
      <c r="B1333" s="18" t="s">
        <v>729</v>
      </c>
      <c r="C1333" s="18" t="s">
        <v>730</v>
      </c>
      <c r="D1333" s="42" t="s">
        <v>64</v>
      </c>
      <c r="E1333" s="33"/>
      <c r="F1333" s="33"/>
      <c r="G1333" s="33"/>
      <c r="H1333" s="33"/>
      <c r="I1333" s="30"/>
      <c r="J1333" s="33"/>
      <c r="K1333" s="33"/>
      <c r="L1333" s="33"/>
      <c r="M1333" s="44" t="str">
        <f t="shared" si="20"/>
        <v>PM</v>
      </c>
    </row>
    <row r="1334" spans="1:13" ht="15.6" thickTop="1" thickBot="1" x14ac:dyDescent="0.35">
      <c r="A1334" s="176"/>
      <c r="B1334" s="7" t="s">
        <v>731</v>
      </c>
      <c r="C1334" s="7" t="s">
        <v>732</v>
      </c>
      <c r="D1334" s="42" t="s">
        <v>32</v>
      </c>
      <c r="E1334" s="30"/>
      <c r="F1334" s="30"/>
      <c r="G1334" s="30"/>
      <c r="H1334" s="30"/>
      <c r="I1334" s="43"/>
      <c r="J1334" s="43"/>
      <c r="K1334" s="30"/>
      <c r="L1334" s="30"/>
      <c r="M1334" s="44" t="str">
        <f t="shared" si="20"/>
        <v>PM</v>
      </c>
    </row>
    <row r="1335" spans="1:13" ht="15.6" thickTop="1" thickBot="1" x14ac:dyDescent="0.35">
      <c r="A1335" s="176"/>
      <c r="B1335" s="7" t="s">
        <v>731</v>
      </c>
      <c r="C1335" s="7" t="s">
        <v>732</v>
      </c>
      <c r="D1335" s="42" t="s">
        <v>35</v>
      </c>
      <c r="E1335" s="30"/>
      <c r="F1335" s="30"/>
      <c r="G1335" s="30"/>
      <c r="H1335" s="30"/>
      <c r="I1335" s="43"/>
      <c r="J1335" s="43"/>
      <c r="K1335" s="30"/>
      <c r="L1335" s="30"/>
      <c r="M1335" s="44" t="str">
        <f t="shared" si="20"/>
        <v>PM</v>
      </c>
    </row>
    <row r="1336" spans="1:13" ht="15.6" thickTop="1" thickBot="1" x14ac:dyDescent="0.35">
      <c r="A1336" s="176"/>
      <c r="B1336" s="7" t="s">
        <v>731</v>
      </c>
      <c r="C1336" s="7" t="s">
        <v>732</v>
      </c>
      <c r="D1336" s="42" t="s">
        <v>64</v>
      </c>
      <c r="E1336" s="30"/>
      <c r="F1336" s="30"/>
      <c r="G1336" s="30"/>
      <c r="H1336" s="30"/>
      <c r="I1336" s="43"/>
      <c r="J1336" s="43"/>
      <c r="K1336" s="30"/>
      <c r="L1336" s="30"/>
      <c r="M1336" s="44" t="str">
        <f t="shared" si="20"/>
        <v>PM</v>
      </c>
    </row>
    <row r="1337" spans="1:13" ht="15.6" thickTop="1" thickBot="1" x14ac:dyDescent="0.35">
      <c r="A1337" s="176"/>
      <c r="B1337" s="7" t="s">
        <v>733</v>
      </c>
      <c r="C1337" s="7" t="s">
        <v>734</v>
      </c>
      <c r="D1337" s="42" t="s">
        <v>32</v>
      </c>
      <c r="E1337" s="30"/>
      <c r="F1337" s="30"/>
      <c r="G1337" s="30"/>
      <c r="H1337" s="30"/>
      <c r="I1337" s="30"/>
      <c r="J1337" s="30"/>
      <c r="K1337" s="30"/>
      <c r="L1337" s="30"/>
      <c r="M1337" s="44" t="str">
        <f t="shared" si="20"/>
        <v>PM</v>
      </c>
    </row>
    <row r="1338" spans="1:13" ht="15.6" thickTop="1" thickBot="1" x14ac:dyDescent="0.35">
      <c r="A1338" s="176"/>
      <c r="B1338" s="7" t="s">
        <v>733</v>
      </c>
      <c r="C1338" s="7" t="s">
        <v>734</v>
      </c>
      <c r="D1338" s="42" t="s">
        <v>35</v>
      </c>
      <c r="E1338" s="30"/>
      <c r="F1338" s="30"/>
      <c r="G1338" s="30"/>
      <c r="H1338" s="30"/>
      <c r="I1338" s="30"/>
      <c r="J1338" s="30"/>
      <c r="K1338" s="30"/>
      <c r="L1338" s="30"/>
      <c r="M1338" s="44" t="str">
        <f t="shared" si="20"/>
        <v>PM</v>
      </c>
    </row>
    <row r="1339" spans="1:13" ht="15.6" thickTop="1" thickBot="1" x14ac:dyDescent="0.35">
      <c r="A1339" s="176"/>
      <c r="B1339" s="7" t="s">
        <v>733</v>
      </c>
      <c r="C1339" s="7" t="s">
        <v>734</v>
      </c>
      <c r="D1339" s="42" t="s">
        <v>64</v>
      </c>
      <c r="E1339" s="30"/>
      <c r="F1339" s="30"/>
      <c r="G1339" s="30"/>
      <c r="H1339" s="30"/>
      <c r="I1339" s="30"/>
      <c r="J1339" s="30"/>
      <c r="K1339" s="30"/>
      <c r="L1339" s="30"/>
      <c r="M1339" s="44" t="str">
        <f t="shared" si="20"/>
        <v>PM</v>
      </c>
    </row>
    <row r="1340" spans="1:13" ht="15.6" thickTop="1" thickBot="1" x14ac:dyDescent="0.35">
      <c r="A1340" s="176"/>
      <c r="B1340" s="7" t="s">
        <v>735</v>
      </c>
      <c r="C1340" s="7" t="s">
        <v>217</v>
      </c>
      <c r="D1340" s="42" t="s">
        <v>32</v>
      </c>
      <c r="E1340" s="30"/>
      <c r="F1340" s="30"/>
      <c r="G1340" s="30"/>
      <c r="H1340" s="30"/>
      <c r="I1340" s="30"/>
      <c r="J1340" s="30"/>
      <c r="K1340" s="30"/>
      <c r="L1340" s="30"/>
      <c r="M1340" s="44" t="str">
        <f t="shared" si="20"/>
        <v>PM</v>
      </c>
    </row>
    <row r="1341" spans="1:13" ht="15.6" thickTop="1" thickBot="1" x14ac:dyDescent="0.35">
      <c r="A1341" s="176"/>
      <c r="B1341" s="7" t="s">
        <v>735</v>
      </c>
      <c r="C1341" s="7" t="s">
        <v>217</v>
      </c>
      <c r="D1341" s="42" t="s">
        <v>35</v>
      </c>
      <c r="E1341" s="30"/>
      <c r="F1341" s="30"/>
      <c r="G1341" s="30"/>
      <c r="H1341" s="30"/>
      <c r="I1341" s="30"/>
      <c r="J1341" s="30"/>
      <c r="K1341" s="30"/>
      <c r="L1341" s="30"/>
      <c r="M1341" s="44" t="str">
        <f t="shared" si="20"/>
        <v>PM</v>
      </c>
    </row>
    <row r="1342" spans="1:13" ht="15.6" thickTop="1" thickBot="1" x14ac:dyDescent="0.35">
      <c r="A1342" s="176"/>
      <c r="B1342" s="7" t="s">
        <v>735</v>
      </c>
      <c r="C1342" s="7" t="s">
        <v>217</v>
      </c>
      <c r="D1342" s="42" t="s">
        <v>64</v>
      </c>
      <c r="E1342" s="30"/>
      <c r="F1342" s="30"/>
      <c r="G1342" s="30"/>
      <c r="H1342" s="30"/>
      <c r="I1342" s="30"/>
      <c r="J1342" s="30"/>
      <c r="K1342" s="30"/>
      <c r="L1342" s="30"/>
      <c r="M1342" s="44" t="str">
        <f t="shared" si="20"/>
        <v>PM</v>
      </c>
    </row>
    <row r="1343" spans="1:13" ht="15.6" thickTop="1" thickBot="1" x14ac:dyDescent="0.35">
      <c r="A1343" s="176"/>
      <c r="B1343" s="7" t="s">
        <v>736</v>
      </c>
      <c r="C1343" s="7" t="s">
        <v>737</v>
      </c>
      <c r="D1343" s="42" t="s">
        <v>32</v>
      </c>
      <c r="E1343" s="30"/>
      <c r="F1343" s="30"/>
      <c r="G1343" s="30"/>
      <c r="H1343" s="30"/>
      <c r="I1343" s="30"/>
      <c r="J1343" s="30"/>
      <c r="K1343" s="30"/>
      <c r="L1343" s="30"/>
      <c r="M1343" s="44" t="str">
        <f t="shared" si="20"/>
        <v>PM</v>
      </c>
    </row>
    <row r="1344" spans="1:13" ht="15.6" thickTop="1" thickBot="1" x14ac:dyDescent="0.35">
      <c r="A1344" s="176"/>
      <c r="B1344" s="7" t="s">
        <v>736</v>
      </c>
      <c r="C1344" s="7" t="s">
        <v>737</v>
      </c>
      <c r="D1344" s="42" t="s">
        <v>35</v>
      </c>
      <c r="E1344" s="30"/>
      <c r="F1344" s="30"/>
      <c r="G1344" s="30"/>
      <c r="H1344" s="30"/>
      <c r="I1344" s="30"/>
      <c r="J1344" s="30"/>
      <c r="K1344" s="30"/>
      <c r="L1344" s="30"/>
      <c r="M1344" s="44" t="str">
        <f t="shared" si="20"/>
        <v>PM</v>
      </c>
    </row>
    <row r="1345" spans="1:13" ht="15.6" thickTop="1" thickBot="1" x14ac:dyDescent="0.35">
      <c r="A1345" s="176"/>
      <c r="B1345" s="7" t="s">
        <v>736</v>
      </c>
      <c r="C1345" s="7" t="s">
        <v>737</v>
      </c>
      <c r="D1345" s="42" t="s">
        <v>64</v>
      </c>
      <c r="E1345" s="30"/>
      <c r="F1345" s="30"/>
      <c r="G1345" s="30"/>
      <c r="H1345" s="30"/>
      <c r="I1345" s="30"/>
      <c r="J1345" s="30"/>
      <c r="K1345" s="30"/>
      <c r="L1345" s="30"/>
      <c r="M1345" s="44" t="str">
        <f t="shared" si="20"/>
        <v>PM</v>
      </c>
    </row>
    <row r="1346" spans="1:13" ht="28.8" thickTop="1" thickBot="1" x14ac:dyDescent="0.35">
      <c r="A1346" s="176"/>
      <c r="B1346" s="7" t="s">
        <v>738</v>
      </c>
      <c r="C1346" s="7" t="s">
        <v>739</v>
      </c>
      <c r="D1346" s="42" t="s">
        <v>32</v>
      </c>
      <c r="E1346" s="30"/>
      <c r="F1346" s="30"/>
      <c r="G1346" s="30"/>
      <c r="H1346" s="30"/>
      <c r="I1346" s="30"/>
      <c r="J1346" s="30"/>
      <c r="K1346" s="30"/>
      <c r="L1346" s="30"/>
      <c r="M1346" s="44" t="str">
        <f t="shared" si="20"/>
        <v>PM</v>
      </c>
    </row>
    <row r="1347" spans="1:13" ht="28.8" thickTop="1" thickBot="1" x14ac:dyDescent="0.35">
      <c r="A1347" s="176"/>
      <c r="B1347" s="7" t="s">
        <v>738</v>
      </c>
      <c r="C1347" s="7" t="s">
        <v>739</v>
      </c>
      <c r="D1347" s="42" t="s">
        <v>35</v>
      </c>
      <c r="E1347" s="30"/>
      <c r="F1347" s="30"/>
      <c r="G1347" s="30"/>
      <c r="H1347" s="30"/>
      <c r="I1347" s="30"/>
      <c r="J1347" s="30"/>
      <c r="K1347" s="30"/>
      <c r="L1347" s="30"/>
      <c r="M1347" s="44" t="str">
        <f t="shared" si="20"/>
        <v>PM</v>
      </c>
    </row>
    <row r="1348" spans="1:13" ht="28.8" thickTop="1" thickBot="1" x14ac:dyDescent="0.35">
      <c r="A1348" s="176"/>
      <c r="B1348" s="7" t="s">
        <v>738</v>
      </c>
      <c r="C1348" s="7" t="s">
        <v>739</v>
      </c>
      <c r="D1348" s="42" t="s">
        <v>64</v>
      </c>
      <c r="E1348" s="30"/>
      <c r="F1348" s="30"/>
      <c r="G1348" s="30"/>
      <c r="H1348" s="30"/>
      <c r="I1348" s="30"/>
      <c r="J1348" s="30"/>
      <c r="K1348" s="30"/>
      <c r="L1348" s="30"/>
      <c r="M1348" s="44" t="str">
        <f t="shared" si="20"/>
        <v>PM</v>
      </c>
    </row>
    <row r="1349" spans="1:13" ht="15.6" thickTop="1" thickBot="1" x14ac:dyDescent="0.35">
      <c r="A1349" s="176"/>
      <c r="B1349" s="7" t="s">
        <v>740</v>
      </c>
      <c r="C1349" s="7" t="s">
        <v>741</v>
      </c>
      <c r="D1349" s="42" t="s">
        <v>32</v>
      </c>
      <c r="E1349" s="30"/>
      <c r="F1349" s="30"/>
      <c r="G1349" s="30"/>
      <c r="H1349" s="30"/>
      <c r="I1349" s="30"/>
      <c r="J1349" s="30"/>
      <c r="K1349" s="30"/>
      <c r="L1349" s="30"/>
      <c r="M1349" s="44" t="str">
        <f t="shared" si="20"/>
        <v>PM</v>
      </c>
    </row>
    <row r="1350" spans="1:13" ht="15.6" thickTop="1" thickBot="1" x14ac:dyDescent="0.35">
      <c r="A1350" s="176"/>
      <c r="B1350" s="7" t="s">
        <v>740</v>
      </c>
      <c r="C1350" s="7" t="s">
        <v>741</v>
      </c>
      <c r="D1350" s="42" t="s">
        <v>35</v>
      </c>
      <c r="E1350" s="30"/>
      <c r="F1350" s="30"/>
      <c r="G1350" s="30"/>
      <c r="H1350" s="30"/>
      <c r="I1350" s="30"/>
      <c r="J1350" s="30"/>
      <c r="K1350" s="30"/>
      <c r="L1350" s="30"/>
      <c r="M1350" s="44" t="str">
        <f t="shared" si="20"/>
        <v>PM</v>
      </c>
    </row>
    <row r="1351" spans="1:13" ht="15.6" thickTop="1" thickBot="1" x14ac:dyDescent="0.35">
      <c r="A1351" s="176"/>
      <c r="B1351" s="7" t="s">
        <v>740</v>
      </c>
      <c r="C1351" s="7" t="s">
        <v>741</v>
      </c>
      <c r="D1351" s="42" t="s">
        <v>64</v>
      </c>
      <c r="E1351" s="30"/>
      <c r="F1351" s="30"/>
      <c r="G1351" s="30"/>
      <c r="H1351" s="30"/>
      <c r="I1351" s="30"/>
      <c r="J1351" s="30"/>
      <c r="K1351" s="30"/>
      <c r="L1351" s="30"/>
      <c r="M1351" s="44" t="str">
        <f t="shared" si="20"/>
        <v>PM</v>
      </c>
    </row>
    <row r="1352" spans="1:13" ht="15.6" thickTop="1" thickBot="1" x14ac:dyDescent="0.35">
      <c r="A1352" s="176"/>
      <c r="B1352" s="7" t="s">
        <v>742</v>
      </c>
      <c r="C1352" s="7" t="s">
        <v>743</v>
      </c>
      <c r="D1352" s="42" t="s">
        <v>32</v>
      </c>
      <c r="E1352" s="30"/>
      <c r="F1352" s="30"/>
      <c r="G1352" s="30"/>
      <c r="H1352" s="30"/>
      <c r="I1352" s="30"/>
      <c r="J1352" s="30"/>
      <c r="K1352" s="30"/>
      <c r="L1352" s="30"/>
      <c r="M1352" s="44" t="str">
        <f t="shared" si="20"/>
        <v>PM</v>
      </c>
    </row>
    <row r="1353" spans="1:13" ht="15.6" thickTop="1" thickBot="1" x14ac:dyDescent="0.35">
      <c r="A1353" s="176"/>
      <c r="B1353" s="7" t="s">
        <v>742</v>
      </c>
      <c r="C1353" s="7" t="s">
        <v>743</v>
      </c>
      <c r="D1353" s="42" t="s">
        <v>35</v>
      </c>
      <c r="E1353" s="30"/>
      <c r="F1353" s="30"/>
      <c r="G1353" s="30"/>
      <c r="H1353" s="30"/>
      <c r="I1353" s="30"/>
      <c r="J1353" s="30"/>
      <c r="K1353" s="30"/>
      <c r="L1353" s="30"/>
      <c r="M1353" s="44" t="str">
        <f t="shared" si="20"/>
        <v>PM</v>
      </c>
    </row>
    <row r="1354" spans="1:13" ht="15.6" thickTop="1" thickBot="1" x14ac:dyDescent="0.35">
      <c r="A1354" s="176"/>
      <c r="B1354" s="7" t="s">
        <v>742</v>
      </c>
      <c r="C1354" s="7" t="s">
        <v>743</v>
      </c>
      <c r="D1354" s="42" t="s">
        <v>64</v>
      </c>
      <c r="E1354" s="30"/>
      <c r="F1354" s="30"/>
      <c r="G1354" s="30"/>
      <c r="H1354" s="30"/>
      <c r="I1354" s="30"/>
      <c r="J1354" s="30"/>
      <c r="K1354" s="30"/>
      <c r="L1354" s="30"/>
      <c r="M1354" s="44" t="str">
        <f t="shared" si="20"/>
        <v>PM</v>
      </c>
    </row>
    <row r="1355" spans="1:13" ht="15.6" thickTop="1" thickBot="1" x14ac:dyDescent="0.35">
      <c r="A1355" s="176"/>
      <c r="B1355" s="7" t="s">
        <v>744</v>
      </c>
      <c r="C1355" s="7" t="s">
        <v>745</v>
      </c>
      <c r="D1355" s="42" t="s">
        <v>32</v>
      </c>
      <c r="E1355" s="30"/>
      <c r="F1355" s="30"/>
      <c r="G1355" s="30"/>
      <c r="H1355" s="30"/>
      <c r="I1355" s="30"/>
      <c r="J1355" s="30"/>
      <c r="K1355" s="30"/>
      <c r="L1355" s="30"/>
      <c r="M1355" s="44" t="str">
        <f t="shared" si="20"/>
        <v>PM</v>
      </c>
    </row>
    <row r="1356" spans="1:13" ht="15.6" thickTop="1" thickBot="1" x14ac:dyDescent="0.35">
      <c r="A1356" s="176"/>
      <c r="B1356" s="7" t="s">
        <v>744</v>
      </c>
      <c r="C1356" s="7" t="s">
        <v>745</v>
      </c>
      <c r="D1356" s="42" t="s">
        <v>35</v>
      </c>
      <c r="E1356" s="30"/>
      <c r="F1356" s="30"/>
      <c r="G1356" s="30"/>
      <c r="H1356" s="30"/>
      <c r="I1356" s="30"/>
      <c r="J1356" s="30"/>
      <c r="K1356" s="30"/>
      <c r="L1356" s="30"/>
      <c r="M1356" s="44" t="str">
        <f t="shared" si="20"/>
        <v>PM</v>
      </c>
    </row>
    <row r="1357" spans="1:13" ht="15.6" thickTop="1" thickBot="1" x14ac:dyDescent="0.35">
      <c r="A1357" s="176"/>
      <c r="B1357" s="7" t="s">
        <v>744</v>
      </c>
      <c r="C1357" s="7" t="s">
        <v>745</v>
      </c>
      <c r="D1357" s="42" t="s">
        <v>64</v>
      </c>
      <c r="E1357" s="30"/>
      <c r="F1357" s="30"/>
      <c r="G1357" s="30"/>
      <c r="H1357" s="30"/>
      <c r="I1357" s="30"/>
      <c r="J1357" s="30"/>
      <c r="K1357" s="30"/>
      <c r="L1357" s="30"/>
      <c r="M1357" s="44" t="str">
        <f t="shared" ref="M1357:M1420" si="21">LEFT(B1357,2)</f>
        <v>PM</v>
      </c>
    </row>
    <row r="1358" spans="1:13" ht="15.6" thickTop="1" thickBot="1" x14ac:dyDescent="0.35">
      <c r="A1358" s="176"/>
      <c r="B1358" s="7" t="s">
        <v>746</v>
      </c>
      <c r="C1358" s="7" t="s">
        <v>747</v>
      </c>
      <c r="D1358" s="42" t="s">
        <v>32</v>
      </c>
      <c r="E1358" s="30"/>
      <c r="F1358" s="30"/>
      <c r="G1358" s="30"/>
      <c r="H1358" s="30"/>
      <c r="I1358" s="30"/>
      <c r="J1358" s="30"/>
      <c r="K1358" s="30"/>
      <c r="L1358" s="30"/>
      <c r="M1358" s="44" t="str">
        <f t="shared" si="21"/>
        <v>PM</v>
      </c>
    </row>
    <row r="1359" spans="1:13" ht="15.6" thickTop="1" thickBot="1" x14ac:dyDescent="0.35">
      <c r="A1359" s="176"/>
      <c r="B1359" s="7" t="s">
        <v>746</v>
      </c>
      <c r="C1359" s="7" t="s">
        <v>747</v>
      </c>
      <c r="D1359" s="42" t="s">
        <v>35</v>
      </c>
      <c r="E1359" s="30"/>
      <c r="F1359" s="30"/>
      <c r="G1359" s="30"/>
      <c r="H1359" s="30"/>
      <c r="I1359" s="30"/>
      <c r="J1359" s="30"/>
      <c r="K1359" s="30"/>
      <c r="L1359" s="30"/>
      <c r="M1359" s="44" t="str">
        <f t="shared" si="21"/>
        <v>PM</v>
      </c>
    </row>
    <row r="1360" spans="1:13" ht="15.6" thickTop="1" thickBot="1" x14ac:dyDescent="0.35">
      <c r="A1360" s="176"/>
      <c r="B1360" s="7" t="s">
        <v>746</v>
      </c>
      <c r="C1360" s="7" t="s">
        <v>747</v>
      </c>
      <c r="D1360" s="42" t="s">
        <v>64</v>
      </c>
      <c r="E1360" s="30"/>
      <c r="F1360" s="30"/>
      <c r="G1360" s="30"/>
      <c r="H1360" s="30"/>
      <c r="I1360" s="30"/>
      <c r="J1360" s="30"/>
      <c r="K1360" s="30"/>
      <c r="L1360" s="30"/>
      <c r="M1360" s="44" t="str">
        <f t="shared" si="21"/>
        <v>PM</v>
      </c>
    </row>
    <row r="1361" spans="1:13" ht="15.6" thickTop="1" thickBot="1" x14ac:dyDescent="0.35">
      <c r="A1361" s="176"/>
      <c r="B1361" s="7" t="s">
        <v>748</v>
      </c>
      <c r="C1361" s="7" t="s">
        <v>749</v>
      </c>
      <c r="D1361" s="42" t="s">
        <v>32</v>
      </c>
      <c r="E1361" s="30"/>
      <c r="F1361" s="30"/>
      <c r="G1361" s="30"/>
      <c r="H1361" s="30"/>
      <c r="I1361" s="30"/>
      <c r="J1361" s="30"/>
      <c r="K1361" s="30"/>
      <c r="L1361" s="30"/>
      <c r="M1361" s="44" t="str">
        <f t="shared" si="21"/>
        <v>PM</v>
      </c>
    </row>
    <row r="1362" spans="1:13" ht="15.6" thickTop="1" thickBot="1" x14ac:dyDescent="0.35">
      <c r="A1362" s="176"/>
      <c r="B1362" s="7" t="s">
        <v>748</v>
      </c>
      <c r="C1362" s="7" t="s">
        <v>749</v>
      </c>
      <c r="D1362" s="42" t="s">
        <v>35</v>
      </c>
      <c r="E1362" s="30"/>
      <c r="F1362" s="30"/>
      <c r="G1362" s="30"/>
      <c r="H1362" s="30"/>
      <c r="I1362" s="30"/>
      <c r="J1362" s="30"/>
      <c r="K1362" s="30"/>
      <c r="L1362" s="30"/>
      <c r="M1362" s="44" t="str">
        <f t="shared" si="21"/>
        <v>PM</v>
      </c>
    </row>
    <row r="1363" spans="1:13" ht="15.6" thickTop="1" thickBot="1" x14ac:dyDescent="0.35">
      <c r="A1363" s="176"/>
      <c r="B1363" s="7" t="s">
        <v>748</v>
      </c>
      <c r="C1363" s="7" t="s">
        <v>749</v>
      </c>
      <c r="D1363" s="42" t="s">
        <v>64</v>
      </c>
      <c r="E1363" s="30"/>
      <c r="F1363" s="30"/>
      <c r="G1363" s="30"/>
      <c r="H1363" s="30"/>
      <c r="I1363" s="30"/>
      <c r="J1363" s="30"/>
      <c r="K1363" s="30"/>
      <c r="L1363" s="30"/>
      <c r="M1363" s="44" t="str">
        <f t="shared" si="21"/>
        <v>PM</v>
      </c>
    </row>
    <row r="1364" spans="1:13" ht="15.6" thickTop="1" thickBot="1" x14ac:dyDescent="0.35">
      <c r="A1364" s="176"/>
      <c r="B1364" s="7" t="s">
        <v>750</v>
      </c>
      <c r="C1364" s="7" t="s">
        <v>751</v>
      </c>
      <c r="D1364" s="42" t="s">
        <v>32</v>
      </c>
      <c r="E1364" s="30"/>
      <c r="F1364" s="30"/>
      <c r="G1364" s="30"/>
      <c r="H1364" s="30"/>
      <c r="I1364" s="30"/>
      <c r="J1364" s="30"/>
      <c r="K1364" s="30"/>
      <c r="L1364" s="30"/>
      <c r="M1364" s="44" t="str">
        <f t="shared" si="21"/>
        <v>PM</v>
      </c>
    </row>
    <row r="1365" spans="1:13" ht="15.6" thickTop="1" thickBot="1" x14ac:dyDescent="0.35">
      <c r="A1365" s="176"/>
      <c r="B1365" s="7" t="s">
        <v>750</v>
      </c>
      <c r="C1365" s="7" t="s">
        <v>751</v>
      </c>
      <c r="D1365" s="42" t="s">
        <v>35</v>
      </c>
      <c r="E1365" s="30"/>
      <c r="F1365" s="30"/>
      <c r="G1365" s="30"/>
      <c r="H1365" s="30"/>
      <c r="I1365" s="30"/>
      <c r="J1365" s="30"/>
      <c r="K1365" s="30"/>
      <c r="L1365" s="30"/>
      <c r="M1365" s="44" t="str">
        <f t="shared" si="21"/>
        <v>PM</v>
      </c>
    </row>
    <row r="1366" spans="1:13" ht="15.6" thickTop="1" thickBot="1" x14ac:dyDescent="0.35">
      <c r="A1366" s="176"/>
      <c r="B1366" s="7" t="s">
        <v>750</v>
      </c>
      <c r="C1366" s="7" t="s">
        <v>751</v>
      </c>
      <c r="D1366" s="42" t="s">
        <v>64</v>
      </c>
      <c r="E1366" s="30"/>
      <c r="F1366" s="30"/>
      <c r="G1366" s="30"/>
      <c r="H1366" s="30"/>
      <c r="I1366" s="30"/>
      <c r="J1366" s="30"/>
      <c r="K1366" s="30"/>
      <c r="L1366" s="30"/>
      <c r="M1366" s="44" t="str">
        <f t="shared" si="21"/>
        <v>PM</v>
      </c>
    </row>
    <row r="1367" spans="1:13" ht="15.6" thickTop="1" thickBot="1" x14ac:dyDescent="0.35">
      <c r="A1367" s="176"/>
      <c r="B1367" s="7" t="s">
        <v>752</v>
      </c>
      <c r="C1367" s="7" t="s">
        <v>753</v>
      </c>
      <c r="D1367" s="42" t="s">
        <v>32</v>
      </c>
      <c r="E1367" s="30"/>
      <c r="F1367" s="30"/>
      <c r="G1367" s="30"/>
      <c r="H1367" s="30"/>
      <c r="I1367" s="30"/>
      <c r="J1367" s="30"/>
      <c r="K1367" s="30"/>
      <c r="L1367" s="30"/>
      <c r="M1367" s="44" t="str">
        <f t="shared" si="21"/>
        <v>PM</v>
      </c>
    </row>
    <row r="1368" spans="1:13" ht="15.6" thickTop="1" thickBot="1" x14ac:dyDescent="0.35">
      <c r="A1368" s="176"/>
      <c r="B1368" s="7" t="s">
        <v>752</v>
      </c>
      <c r="C1368" s="7" t="s">
        <v>753</v>
      </c>
      <c r="D1368" s="42" t="s">
        <v>35</v>
      </c>
      <c r="E1368" s="30"/>
      <c r="F1368" s="30"/>
      <c r="G1368" s="30"/>
      <c r="H1368" s="30"/>
      <c r="I1368" s="30"/>
      <c r="J1368" s="30"/>
      <c r="K1368" s="30"/>
      <c r="L1368" s="30"/>
      <c r="M1368" s="44" t="str">
        <f t="shared" si="21"/>
        <v>PM</v>
      </c>
    </row>
    <row r="1369" spans="1:13" ht="15.6" thickTop="1" thickBot="1" x14ac:dyDescent="0.35">
      <c r="A1369" s="176"/>
      <c r="B1369" s="7" t="s">
        <v>752</v>
      </c>
      <c r="C1369" s="7" t="s">
        <v>753</v>
      </c>
      <c r="D1369" s="42" t="s">
        <v>64</v>
      </c>
      <c r="E1369" s="30"/>
      <c r="F1369" s="30"/>
      <c r="G1369" s="30"/>
      <c r="H1369" s="30"/>
      <c r="I1369" s="30"/>
      <c r="J1369" s="30"/>
      <c r="K1369" s="30"/>
      <c r="L1369" s="30"/>
      <c r="M1369" s="44" t="str">
        <f t="shared" si="21"/>
        <v>PM</v>
      </c>
    </row>
    <row r="1370" spans="1:13" ht="15.6" thickTop="1" thickBot="1" x14ac:dyDescent="0.35">
      <c r="A1370" s="176"/>
      <c r="B1370" s="7" t="s">
        <v>754</v>
      </c>
      <c r="C1370" s="7" t="s">
        <v>755</v>
      </c>
      <c r="D1370" s="42" t="s">
        <v>32</v>
      </c>
      <c r="E1370" s="30"/>
      <c r="F1370" s="30"/>
      <c r="G1370" s="30"/>
      <c r="H1370" s="30"/>
      <c r="I1370" s="30"/>
      <c r="J1370" s="30"/>
      <c r="K1370" s="30"/>
      <c r="L1370" s="30"/>
      <c r="M1370" s="44" t="str">
        <f t="shared" si="21"/>
        <v>PM</v>
      </c>
    </row>
    <row r="1371" spans="1:13" ht="15.6" thickTop="1" thickBot="1" x14ac:dyDescent="0.35">
      <c r="A1371" s="176"/>
      <c r="B1371" s="7" t="s">
        <v>754</v>
      </c>
      <c r="C1371" s="7" t="s">
        <v>755</v>
      </c>
      <c r="D1371" s="42" t="s">
        <v>35</v>
      </c>
      <c r="E1371" s="30"/>
      <c r="F1371" s="30"/>
      <c r="G1371" s="30"/>
      <c r="H1371" s="30"/>
      <c r="I1371" s="30"/>
      <c r="J1371" s="30"/>
      <c r="K1371" s="30"/>
      <c r="L1371" s="30"/>
      <c r="M1371" s="44" t="str">
        <f t="shared" si="21"/>
        <v>PM</v>
      </c>
    </row>
    <row r="1372" spans="1:13" ht="15.6" thickTop="1" thickBot="1" x14ac:dyDescent="0.35">
      <c r="A1372" s="176"/>
      <c r="B1372" s="7" t="s">
        <v>754</v>
      </c>
      <c r="C1372" s="7" t="s">
        <v>755</v>
      </c>
      <c r="D1372" s="42" t="s">
        <v>64</v>
      </c>
      <c r="E1372" s="30"/>
      <c r="F1372" s="30"/>
      <c r="G1372" s="30"/>
      <c r="H1372" s="30"/>
      <c r="I1372" s="30"/>
      <c r="J1372" s="30"/>
      <c r="K1372" s="30"/>
      <c r="L1372" s="30"/>
      <c r="M1372" s="44" t="str">
        <f t="shared" si="21"/>
        <v>PM</v>
      </c>
    </row>
    <row r="1373" spans="1:13" ht="28.8" thickTop="1" thickBot="1" x14ac:dyDescent="0.35">
      <c r="A1373" s="176"/>
      <c r="B1373" s="7" t="s">
        <v>756</v>
      </c>
      <c r="C1373" s="7" t="s">
        <v>757</v>
      </c>
      <c r="D1373" s="42" t="s">
        <v>32</v>
      </c>
      <c r="E1373" s="30"/>
      <c r="F1373" s="30"/>
      <c r="G1373" s="30"/>
      <c r="H1373" s="30"/>
      <c r="I1373" s="30"/>
      <c r="J1373" s="30"/>
      <c r="K1373" s="30"/>
      <c r="L1373" s="30"/>
      <c r="M1373" s="44" t="str">
        <f t="shared" si="21"/>
        <v>PM</v>
      </c>
    </row>
    <row r="1374" spans="1:13" ht="28.8" thickTop="1" thickBot="1" x14ac:dyDescent="0.35">
      <c r="A1374" s="176"/>
      <c r="B1374" s="7" t="s">
        <v>756</v>
      </c>
      <c r="C1374" s="7" t="s">
        <v>757</v>
      </c>
      <c r="D1374" s="42" t="s">
        <v>35</v>
      </c>
      <c r="E1374" s="31"/>
      <c r="F1374" s="31"/>
      <c r="G1374" s="31"/>
      <c r="H1374" s="31"/>
      <c r="I1374" s="31"/>
      <c r="J1374" s="31"/>
      <c r="K1374" s="31"/>
      <c r="L1374" s="31"/>
      <c r="M1374" s="44" t="str">
        <f t="shared" si="21"/>
        <v>PM</v>
      </c>
    </row>
    <row r="1375" spans="1:13" ht="28.8" thickTop="1" thickBot="1" x14ac:dyDescent="0.35">
      <c r="A1375" s="176"/>
      <c r="B1375" s="7" t="s">
        <v>756</v>
      </c>
      <c r="C1375" s="7" t="s">
        <v>757</v>
      </c>
      <c r="D1375" s="42" t="s">
        <v>64</v>
      </c>
      <c r="E1375" s="31"/>
      <c r="F1375" s="31"/>
      <c r="G1375" s="31"/>
      <c r="H1375" s="31"/>
      <c r="I1375" s="31"/>
      <c r="J1375" s="31"/>
      <c r="K1375" s="31"/>
      <c r="L1375" s="31"/>
      <c r="M1375" s="44" t="str">
        <f t="shared" si="21"/>
        <v>PM</v>
      </c>
    </row>
    <row r="1376" spans="1:13" ht="15.6" thickTop="1" thickBot="1" x14ac:dyDescent="0.35">
      <c r="A1376" s="176"/>
      <c r="B1376" s="19" t="s">
        <v>758</v>
      </c>
      <c r="C1376" s="19" t="s">
        <v>759</v>
      </c>
      <c r="D1376" s="42" t="s">
        <v>32</v>
      </c>
      <c r="E1376" s="31"/>
      <c r="F1376" s="31"/>
      <c r="G1376" s="31"/>
      <c r="H1376" s="31"/>
      <c r="I1376" s="31"/>
      <c r="J1376" s="31"/>
      <c r="K1376" s="31"/>
      <c r="L1376" s="31"/>
      <c r="M1376" s="44" t="str">
        <f t="shared" si="21"/>
        <v>PM</v>
      </c>
    </row>
    <row r="1377" spans="1:13" ht="15.6" thickTop="1" thickBot="1" x14ac:dyDescent="0.35">
      <c r="A1377" s="176"/>
      <c r="B1377" s="7" t="s">
        <v>758</v>
      </c>
      <c r="C1377" s="7" t="s">
        <v>759</v>
      </c>
      <c r="D1377" s="42" t="s">
        <v>35</v>
      </c>
      <c r="E1377" s="31"/>
      <c r="F1377" s="31"/>
      <c r="G1377" s="31"/>
      <c r="H1377" s="31"/>
      <c r="I1377" s="31"/>
      <c r="J1377" s="31"/>
      <c r="K1377" s="31"/>
      <c r="L1377" s="31"/>
      <c r="M1377" s="44" t="str">
        <f t="shared" si="21"/>
        <v>PM</v>
      </c>
    </row>
    <row r="1378" spans="1:13" ht="15.6" thickTop="1" thickBot="1" x14ac:dyDescent="0.35">
      <c r="A1378" s="176"/>
      <c r="B1378" s="23" t="s">
        <v>758</v>
      </c>
      <c r="C1378" s="23" t="s">
        <v>759</v>
      </c>
      <c r="D1378" s="46" t="s">
        <v>64</v>
      </c>
      <c r="E1378" s="32"/>
      <c r="F1378" s="32"/>
      <c r="G1378" s="32"/>
      <c r="H1378" s="32"/>
      <c r="I1378" s="32"/>
      <c r="J1378" s="32"/>
      <c r="K1378" s="32"/>
      <c r="L1378" s="32"/>
      <c r="M1378" s="44" t="str">
        <f t="shared" si="21"/>
        <v>PM</v>
      </c>
    </row>
    <row r="1379" spans="1:13" ht="15.6" thickTop="1" thickBot="1" x14ac:dyDescent="0.35">
      <c r="A1379" s="186" t="s">
        <v>760</v>
      </c>
      <c r="B1379" s="18" t="s">
        <v>761</v>
      </c>
      <c r="C1379" s="18" t="s">
        <v>762</v>
      </c>
      <c r="D1379" s="47" t="s">
        <v>31</v>
      </c>
      <c r="E1379" s="30"/>
      <c r="F1379" s="30"/>
      <c r="G1379" s="30"/>
      <c r="H1379" s="30"/>
      <c r="I1379" s="43"/>
      <c r="J1379" s="43"/>
      <c r="K1379" s="30"/>
      <c r="L1379" s="30"/>
      <c r="M1379" s="44" t="str">
        <f t="shared" si="21"/>
        <v>AP</v>
      </c>
    </row>
    <row r="1380" spans="1:13" ht="15.6" thickTop="1" thickBot="1" x14ac:dyDescent="0.35">
      <c r="A1380" s="186"/>
      <c r="B1380" s="7" t="s">
        <v>761</v>
      </c>
      <c r="C1380" s="7" t="s">
        <v>762</v>
      </c>
      <c r="D1380" s="42" t="s">
        <v>32</v>
      </c>
      <c r="E1380" s="31"/>
      <c r="F1380" s="31"/>
      <c r="G1380" s="31"/>
      <c r="H1380" s="31"/>
      <c r="I1380" s="51"/>
      <c r="J1380" s="51"/>
      <c r="K1380" s="31"/>
      <c r="L1380" s="31"/>
      <c r="M1380" s="44" t="str">
        <f t="shared" si="21"/>
        <v>AP</v>
      </c>
    </row>
    <row r="1381" spans="1:13" ht="15.6" thickTop="1" thickBot="1" x14ac:dyDescent="0.35">
      <c r="A1381" s="186"/>
      <c r="B1381" s="7" t="s">
        <v>761</v>
      </c>
      <c r="C1381" s="7" t="s">
        <v>762</v>
      </c>
      <c r="D1381" s="42" t="s">
        <v>33</v>
      </c>
      <c r="E1381" s="31"/>
      <c r="F1381" s="31"/>
      <c r="G1381" s="31"/>
      <c r="H1381" s="31"/>
      <c r="I1381" s="51"/>
      <c r="J1381" s="51"/>
      <c r="K1381" s="31"/>
      <c r="L1381" s="31"/>
      <c r="M1381" s="44" t="str">
        <f t="shared" si="21"/>
        <v>AP</v>
      </c>
    </row>
    <row r="1382" spans="1:13" ht="15.6" thickTop="1" thickBot="1" x14ac:dyDescent="0.35">
      <c r="A1382" s="186"/>
      <c r="B1382" s="7" t="s">
        <v>761</v>
      </c>
      <c r="C1382" s="7" t="s">
        <v>762</v>
      </c>
      <c r="D1382" s="42" t="s">
        <v>35</v>
      </c>
      <c r="E1382" s="31"/>
      <c r="F1382" s="31"/>
      <c r="G1382" s="31"/>
      <c r="H1382" s="31"/>
      <c r="I1382" s="51"/>
      <c r="J1382" s="51"/>
      <c r="K1382" s="31"/>
      <c r="L1382" s="31"/>
      <c r="M1382" s="44" t="str">
        <f t="shared" si="21"/>
        <v>AP</v>
      </c>
    </row>
    <row r="1383" spans="1:13" ht="15.6" thickTop="1" thickBot="1" x14ac:dyDescent="0.35">
      <c r="A1383" s="186"/>
      <c r="B1383" s="7" t="s">
        <v>761</v>
      </c>
      <c r="C1383" s="7" t="s">
        <v>762</v>
      </c>
      <c r="D1383" s="42" t="s">
        <v>64</v>
      </c>
      <c r="E1383" s="31"/>
      <c r="F1383" s="31"/>
      <c r="G1383" s="31"/>
      <c r="H1383" s="31"/>
      <c r="I1383" s="67"/>
      <c r="J1383" s="67"/>
      <c r="K1383" s="31"/>
      <c r="L1383" s="31"/>
      <c r="M1383" s="44" t="str">
        <f t="shared" si="21"/>
        <v>AP</v>
      </c>
    </row>
    <row r="1384" spans="1:13" ht="15.6" thickTop="1" thickBot="1" x14ac:dyDescent="0.35">
      <c r="A1384" s="186"/>
      <c r="B1384" s="7" t="s">
        <v>763</v>
      </c>
      <c r="C1384" s="7" t="s">
        <v>764</v>
      </c>
      <c r="D1384" s="42" t="s">
        <v>31</v>
      </c>
      <c r="E1384" s="31"/>
      <c r="F1384" s="31"/>
      <c r="G1384" s="31"/>
      <c r="H1384" s="31"/>
      <c r="I1384" s="51"/>
      <c r="J1384" s="51"/>
      <c r="K1384" s="31"/>
      <c r="L1384" s="31"/>
      <c r="M1384" s="44" t="str">
        <f t="shared" si="21"/>
        <v>AP</v>
      </c>
    </row>
    <row r="1385" spans="1:13" ht="15.6" thickTop="1" thickBot="1" x14ac:dyDescent="0.35">
      <c r="A1385" s="186"/>
      <c r="B1385" s="7" t="s">
        <v>763</v>
      </c>
      <c r="C1385" s="7" t="s">
        <v>764</v>
      </c>
      <c r="D1385" s="42" t="s">
        <v>32</v>
      </c>
      <c r="E1385" s="31"/>
      <c r="F1385" s="31"/>
      <c r="G1385" s="31"/>
      <c r="H1385" s="31"/>
      <c r="I1385" s="51"/>
      <c r="J1385" s="51"/>
      <c r="K1385" s="31"/>
      <c r="L1385" s="31"/>
      <c r="M1385" s="44" t="str">
        <f t="shared" si="21"/>
        <v>AP</v>
      </c>
    </row>
    <row r="1386" spans="1:13" ht="15.6" thickTop="1" thickBot="1" x14ac:dyDescent="0.35">
      <c r="A1386" s="186"/>
      <c r="B1386" s="7" t="s">
        <v>763</v>
      </c>
      <c r="C1386" s="7" t="s">
        <v>764</v>
      </c>
      <c r="D1386" s="42" t="s">
        <v>33</v>
      </c>
      <c r="E1386" s="31"/>
      <c r="F1386" s="31"/>
      <c r="G1386" s="31"/>
      <c r="H1386" s="31"/>
      <c r="I1386" s="51"/>
      <c r="J1386" s="51"/>
      <c r="K1386" s="31"/>
      <c r="L1386" s="31"/>
      <c r="M1386" s="44" t="str">
        <f t="shared" si="21"/>
        <v>AP</v>
      </c>
    </row>
    <row r="1387" spans="1:13" ht="15.6" thickTop="1" thickBot="1" x14ac:dyDescent="0.35">
      <c r="A1387" s="186"/>
      <c r="B1387" s="7" t="s">
        <v>763</v>
      </c>
      <c r="C1387" s="7" t="s">
        <v>764</v>
      </c>
      <c r="D1387" s="42" t="s">
        <v>35</v>
      </c>
      <c r="E1387" s="31"/>
      <c r="F1387" s="31"/>
      <c r="G1387" s="31"/>
      <c r="H1387" s="31"/>
      <c r="I1387" s="51"/>
      <c r="J1387" s="51"/>
      <c r="K1387" s="31"/>
      <c r="L1387" s="31"/>
      <c r="M1387" s="44" t="str">
        <f t="shared" si="21"/>
        <v>AP</v>
      </c>
    </row>
    <row r="1388" spans="1:13" ht="15.6" thickTop="1" thickBot="1" x14ac:dyDescent="0.35">
      <c r="A1388" s="186"/>
      <c r="B1388" s="23" t="s">
        <v>763</v>
      </c>
      <c r="C1388" s="23" t="s">
        <v>764</v>
      </c>
      <c r="D1388" s="46" t="s">
        <v>64</v>
      </c>
      <c r="E1388" s="32"/>
      <c r="F1388" s="32"/>
      <c r="G1388" s="32"/>
      <c r="H1388" s="32"/>
      <c r="I1388" s="68"/>
      <c r="J1388" s="68"/>
      <c r="K1388" s="32"/>
      <c r="L1388" s="32"/>
      <c r="M1388" s="44" t="str">
        <f t="shared" si="21"/>
        <v>AP</v>
      </c>
    </row>
    <row r="1389" spans="1:13" ht="15.6" thickTop="1" thickBot="1" x14ac:dyDescent="0.35">
      <c r="A1389" s="176" t="s">
        <v>765</v>
      </c>
      <c r="B1389" s="7" t="s">
        <v>766</v>
      </c>
      <c r="C1389" s="7" t="s">
        <v>767</v>
      </c>
      <c r="D1389" s="47" t="s">
        <v>31</v>
      </c>
      <c r="E1389" s="30"/>
      <c r="F1389" s="30"/>
      <c r="G1389" s="30"/>
      <c r="H1389" s="30"/>
      <c r="I1389" s="43"/>
      <c r="J1389" s="43"/>
      <c r="K1389" s="30"/>
      <c r="L1389" s="30"/>
      <c r="M1389" s="44" t="str">
        <f t="shared" si="21"/>
        <v>AR</v>
      </c>
    </row>
    <row r="1390" spans="1:13" ht="15.6" thickTop="1" thickBot="1" x14ac:dyDescent="0.35">
      <c r="A1390" s="176"/>
      <c r="B1390" s="7" t="s">
        <v>766</v>
      </c>
      <c r="C1390" s="7" t="s">
        <v>767</v>
      </c>
      <c r="D1390" s="42" t="s">
        <v>32</v>
      </c>
      <c r="E1390" s="30"/>
      <c r="F1390" s="30"/>
      <c r="G1390" s="30"/>
      <c r="H1390" s="30"/>
      <c r="I1390" s="43"/>
      <c r="J1390" s="43"/>
      <c r="K1390" s="30"/>
      <c r="L1390" s="30"/>
      <c r="M1390" s="44" t="str">
        <f t="shared" si="21"/>
        <v>AR</v>
      </c>
    </row>
    <row r="1391" spans="1:13" ht="15.6" thickTop="1" thickBot="1" x14ac:dyDescent="0.35">
      <c r="A1391" s="176"/>
      <c r="B1391" s="7" t="s">
        <v>766</v>
      </c>
      <c r="C1391" s="7" t="s">
        <v>767</v>
      </c>
      <c r="D1391" s="42" t="s">
        <v>33</v>
      </c>
      <c r="E1391" s="30"/>
      <c r="F1391" s="30"/>
      <c r="G1391" s="30"/>
      <c r="H1391" s="30"/>
      <c r="I1391" s="43"/>
      <c r="J1391" s="43"/>
      <c r="K1391" s="30"/>
      <c r="L1391" s="30"/>
      <c r="M1391" s="44" t="str">
        <f t="shared" si="21"/>
        <v>AR</v>
      </c>
    </row>
    <row r="1392" spans="1:13" ht="15.6" thickTop="1" thickBot="1" x14ac:dyDescent="0.35">
      <c r="A1392" s="176"/>
      <c r="B1392" s="7" t="s">
        <v>766</v>
      </c>
      <c r="C1392" s="7" t="s">
        <v>767</v>
      </c>
      <c r="D1392" s="42" t="s">
        <v>35</v>
      </c>
      <c r="E1392" s="30"/>
      <c r="F1392" s="30"/>
      <c r="G1392" s="30"/>
      <c r="H1392" s="30"/>
      <c r="I1392" s="43"/>
      <c r="J1392" s="43"/>
      <c r="K1392" s="30"/>
      <c r="L1392" s="30"/>
      <c r="M1392" s="44" t="str">
        <f t="shared" si="21"/>
        <v>AR</v>
      </c>
    </row>
    <row r="1393" spans="1:13" ht="15.6" thickTop="1" thickBot="1" x14ac:dyDescent="0.35">
      <c r="A1393" s="176"/>
      <c r="B1393" s="7" t="s">
        <v>766</v>
      </c>
      <c r="C1393" s="7" t="s">
        <v>767</v>
      </c>
      <c r="D1393" s="42" t="s">
        <v>64</v>
      </c>
      <c r="E1393" s="30"/>
      <c r="F1393" s="30"/>
      <c r="G1393" s="30"/>
      <c r="H1393" s="30"/>
      <c r="I1393" s="43"/>
      <c r="J1393" s="43"/>
      <c r="K1393" s="30"/>
      <c r="L1393" s="30"/>
      <c r="M1393" s="44" t="str">
        <f t="shared" si="21"/>
        <v>AR</v>
      </c>
    </row>
    <row r="1394" spans="1:13" ht="15.6" thickTop="1" thickBot="1" x14ac:dyDescent="0.35">
      <c r="A1394" s="176"/>
      <c r="B1394" s="7" t="s">
        <v>768</v>
      </c>
      <c r="C1394" s="7" t="s">
        <v>769</v>
      </c>
      <c r="D1394" s="42" t="s">
        <v>31</v>
      </c>
      <c r="E1394" s="30"/>
      <c r="F1394" s="30"/>
      <c r="G1394" s="30"/>
      <c r="H1394" s="30"/>
      <c r="I1394" s="43"/>
      <c r="J1394" s="43"/>
      <c r="K1394" s="30"/>
      <c r="L1394" s="30"/>
      <c r="M1394" s="44" t="str">
        <f t="shared" si="21"/>
        <v>AR</v>
      </c>
    </row>
    <row r="1395" spans="1:13" ht="15.6" thickTop="1" thickBot="1" x14ac:dyDescent="0.35">
      <c r="A1395" s="176"/>
      <c r="B1395" s="7" t="s">
        <v>768</v>
      </c>
      <c r="C1395" s="7" t="s">
        <v>769</v>
      </c>
      <c r="D1395" s="42" t="s">
        <v>32</v>
      </c>
      <c r="E1395" s="30"/>
      <c r="F1395" s="30"/>
      <c r="G1395" s="30"/>
      <c r="H1395" s="30"/>
      <c r="I1395" s="43"/>
      <c r="J1395" s="43"/>
      <c r="K1395" s="30"/>
      <c r="L1395" s="30"/>
      <c r="M1395" s="44" t="str">
        <f t="shared" si="21"/>
        <v>AR</v>
      </c>
    </row>
    <row r="1396" spans="1:13" ht="15.6" thickTop="1" thickBot="1" x14ac:dyDescent="0.35">
      <c r="A1396" s="176"/>
      <c r="B1396" s="7" t="s">
        <v>768</v>
      </c>
      <c r="C1396" s="7" t="s">
        <v>769</v>
      </c>
      <c r="D1396" s="42" t="s">
        <v>33</v>
      </c>
      <c r="E1396" s="30"/>
      <c r="F1396" s="30"/>
      <c r="G1396" s="30"/>
      <c r="H1396" s="30"/>
      <c r="I1396" s="43"/>
      <c r="J1396" s="43"/>
      <c r="K1396" s="30"/>
      <c r="L1396" s="30"/>
      <c r="M1396" s="44" t="str">
        <f t="shared" si="21"/>
        <v>AR</v>
      </c>
    </row>
    <row r="1397" spans="1:13" ht="15.6" thickTop="1" thickBot="1" x14ac:dyDescent="0.35">
      <c r="A1397" s="176"/>
      <c r="B1397" s="7" t="s">
        <v>768</v>
      </c>
      <c r="C1397" s="7" t="s">
        <v>769</v>
      </c>
      <c r="D1397" s="42" t="s">
        <v>35</v>
      </c>
      <c r="E1397" s="30"/>
      <c r="F1397" s="30"/>
      <c r="G1397" s="30"/>
      <c r="H1397" s="30"/>
      <c r="I1397" s="43"/>
      <c r="J1397" s="43"/>
      <c r="K1397" s="30"/>
      <c r="L1397" s="30"/>
      <c r="M1397" s="44" t="str">
        <f t="shared" si="21"/>
        <v>AR</v>
      </c>
    </row>
    <row r="1398" spans="1:13" ht="15.6" thickTop="1" thickBot="1" x14ac:dyDescent="0.35">
      <c r="A1398" s="176"/>
      <c r="B1398" s="7" t="s">
        <v>768</v>
      </c>
      <c r="C1398" s="7" t="s">
        <v>769</v>
      </c>
      <c r="D1398" s="42" t="s">
        <v>64</v>
      </c>
      <c r="E1398" s="30"/>
      <c r="F1398" s="30"/>
      <c r="G1398" s="30"/>
      <c r="H1398" s="30"/>
      <c r="I1398" s="43"/>
      <c r="J1398" s="43"/>
      <c r="K1398" s="30"/>
      <c r="L1398" s="30"/>
      <c r="M1398" s="44" t="str">
        <f t="shared" si="21"/>
        <v>AR</v>
      </c>
    </row>
    <row r="1399" spans="1:13" ht="28.8" thickTop="1" thickBot="1" x14ac:dyDescent="0.35">
      <c r="A1399" s="176"/>
      <c r="B1399" s="7" t="s">
        <v>770</v>
      </c>
      <c r="C1399" s="7" t="s">
        <v>771</v>
      </c>
      <c r="D1399" s="42" t="s">
        <v>31</v>
      </c>
      <c r="E1399" s="30"/>
      <c r="F1399" s="30"/>
      <c r="G1399" s="30"/>
      <c r="H1399" s="30"/>
      <c r="I1399" s="43"/>
      <c r="J1399" s="43"/>
      <c r="K1399" s="30"/>
      <c r="L1399" s="30"/>
      <c r="M1399" s="44" t="str">
        <f t="shared" si="21"/>
        <v>AR</v>
      </c>
    </row>
    <row r="1400" spans="1:13" ht="28.8" thickTop="1" thickBot="1" x14ac:dyDescent="0.35">
      <c r="A1400" s="176"/>
      <c r="B1400" s="7" t="s">
        <v>770</v>
      </c>
      <c r="C1400" s="7" t="s">
        <v>771</v>
      </c>
      <c r="D1400" s="42" t="s">
        <v>32</v>
      </c>
      <c r="E1400" s="30"/>
      <c r="F1400" s="30"/>
      <c r="G1400" s="30"/>
      <c r="H1400" s="30"/>
      <c r="I1400" s="43"/>
      <c r="J1400" s="43"/>
      <c r="K1400" s="30"/>
      <c r="L1400" s="30"/>
      <c r="M1400" s="44" t="str">
        <f t="shared" si="21"/>
        <v>AR</v>
      </c>
    </row>
    <row r="1401" spans="1:13" ht="28.8" thickTop="1" thickBot="1" x14ac:dyDescent="0.35">
      <c r="A1401" s="176"/>
      <c r="B1401" s="7" t="s">
        <v>770</v>
      </c>
      <c r="C1401" s="7" t="s">
        <v>771</v>
      </c>
      <c r="D1401" s="42" t="s">
        <v>33</v>
      </c>
      <c r="E1401" s="30"/>
      <c r="F1401" s="30"/>
      <c r="G1401" s="30"/>
      <c r="H1401" s="30"/>
      <c r="I1401" s="43"/>
      <c r="J1401" s="43"/>
      <c r="K1401" s="30"/>
      <c r="L1401" s="30"/>
      <c r="M1401" s="44" t="str">
        <f t="shared" si="21"/>
        <v>AR</v>
      </c>
    </row>
    <row r="1402" spans="1:13" ht="28.8" thickTop="1" thickBot="1" x14ac:dyDescent="0.35">
      <c r="A1402" s="176"/>
      <c r="B1402" s="7" t="s">
        <v>770</v>
      </c>
      <c r="C1402" s="7" t="s">
        <v>771</v>
      </c>
      <c r="D1402" s="42" t="s">
        <v>35</v>
      </c>
      <c r="E1402" s="30"/>
      <c r="F1402" s="30"/>
      <c r="G1402" s="30"/>
      <c r="H1402" s="30"/>
      <c r="I1402" s="43"/>
      <c r="J1402" s="43"/>
      <c r="K1402" s="30"/>
      <c r="L1402" s="30"/>
      <c r="M1402" s="44" t="str">
        <f t="shared" si="21"/>
        <v>AR</v>
      </c>
    </row>
    <row r="1403" spans="1:13" ht="28.8" thickTop="1" thickBot="1" x14ac:dyDescent="0.35">
      <c r="A1403" s="176"/>
      <c r="B1403" s="7" t="s">
        <v>770</v>
      </c>
      <c r="C1403" s="7" t="s">
        <v>771</v>
      </c>
      <c r="D1403" s="42" t="s">
        <v>64</v>
      </c>
      <c r="E1403" s="30"/>
      <c r="F1403" s="30"/>
      <c r="G1403" s="30"/>
      <c r="H1403" s="30"/>
      <c r="I1403" s="43"/>
      <c r="J1403" s="43"/>
      <c r="K1403" s="30"/>
      <c r="L1403" s="30"/>
      <c r="M1403" s="44" t="str">
        <f t="shared" si="21"/>
        <v>AR</v>
      </c>
    </row>
    <row r="1404" spans="1:13" ht="15.6" thickTop="1" thickBot="1" x14ac:dyDescent="0.35">
      <c r="A1404" s="176"/>
      <c r="B1404" s="7" t="s">
        <v>772</v>
      </c>
      <c r="C1404" s="7" t="s">
        <v>773</v>
      </c>
      <c r="D1404" s="42" t="s">
        <v>31</v>
      </c>
      <c r="E1404" s="30"/>
      <c r="F1404" s="30"/>
      <c r="G1404" s="30"/>
      <c r="H1404" s="30"/>
      <c r="I1404" s="43"/>
      <c r="J1404" s="43"/>
      <c r="K1404" s="30"/>
      <c r="L1404" s="30"/>
      <c r="M1404" s="44" t="str">
        <f t="shared" si="21"/>
        <v>AR</v>
      </c>
    </row>
    <row r="1405" spans="1:13" ht="15.6" thickTop="1" thickBot="1" x14ac:dyDescent="0.35">
      <c r="A1405" s="176"/>
      <c r="B1405" s="7" t="s">
        <v>772</v>
      </c>
      <c r="C1405" s="7" t="s">
        <v>773</v>
      </c>
      <c r="D1405" s="42" t="s">
        <v>32</v>
      </c>
      <c r="E1405" s="30"/>
      <c r="F1405" s="30"/>
      <c r="G1405" s="30"/>
      <c r="H1405" s="30"/>
      <c r="I1405" s="43"/>
      <c r="J1405" s="43"/>
      <c r="K1405" s="30"/>
      <c r="L1405" s="30"/>
      <c r="M1405" s="44" t="str">
        <f t="shared" si="21"/>
        <v>AR</v>
      </c>
    </row>
    <row r="1406" spans="1:13" ht="15.6" thickTop="1" thickBot="1" x14ac:dyDescent="0.35">
      <c r="A1406" s="176"/>
      <c r="B1406" s="7" t="s">
        <v>772</v>
      </c>
      <c r="C1406" s="7" t="s">
        <v>773</v>
      </c>
      <c r="D1406" s="42" t="s">
        <v>33</v>
      </c>
      <c r="E1406" s="30"/>
      <c r="F1406" s="30"/>
      <c r="G1406" s="30"/>
      <c r="H1406" s="30"/>
      <c r="I1406" s="43"/>
      <c r="J1406" s="43"/>
      <c r="K1406" s="30"/>
      <c r="L1406" s="30"/>
      <c r="M1406" s="44" t="str">
        <f t="shared" si="21"/>
        <v>AR</v>
      </c>
    </row>
    <row r="1407" spans="1:13" ht="15.6" thickTop="1" thickBot="1" x14ac:dyDescent="0.35">
      <c r="A1407" s="176"/>
      <c r="B1407" s="7" t="s">
        <v>772</v>
      </c>
      <c r="C1407" s="7" t="s">
        <v>773</v>
      </c>
      <c r="D1407" s="42" t="s">
        <v>35</v>
      </c>
      <c r="E1407" s="30"/>
      <c r="F1407" s="30"/>
      <c r="G1407" s="30"/>
      <c r="H1407" s="30"/>
      <c r="I1407" s="43"/>
      <c r="J1407" s="43"/>
      <c r="K1407" s="30"/>
      <c r="L1407" s="30"/>
      <c r="M1407" s="44" t="str">
        <f t="shared" si="21"/>
        <v>AR</v>
      </c>
    </row>
    <row r="1408" spans="1:13" ht="15.6" thickTop="1" thickBot="1" x14ac:dyDescent="0.35">
      <c r="A1408" s="176"/>
      <c r="B1408" s="7" t="s">
        <v>772</v>
      </c>
      <c r="C1408" s="7" t="s">
        <v>773</v>
      </c>
      <c r="D1408" s="42" t="s">
        <v>64</v>
      </c>
      <c r="E1408" s="30"/>
      <c r="F1408" s="30"/>
      <c r="G1408" s="30"/>
      <c r="H1408" s="30"/>
      <c r="I1408" s="43"/>
      <c r="J1408" s="43"/>
      <c r="K1408" s="30"/>
      <c r="L1408" s="30"/>
      <c r="M1408" s="44" t="str">
        <f t="shared" si="21"/>
        <v>AR</v>
      </c>
    </row>
    <row r="1409" spans="1:13" ht="15.6" thickTop="1" thickBot="1" x14ac:dyDescent="0.35">
      <c r="A1409" s="176"/>
      <c r="B1409" s="7" t="s">
        <v>774</v>
      </c>
      <c r="C1409" s="7" t="s">
        <v>775</v>
      </c>
      <c r="D1409" s="42" t="s">
        <v>31</v>
      </c>
      <c r="E1409" s="30"/>
      <c r="F1409" s="30"/>
      <c r="G1409" s="30"/>
      <c r="H1409" s="30"/>
      <c r="I1409" s="43"/>
      <c r="J1409" s="43"/>
      <c r="K1409" s="30"/>
      <c r="L1409" s="30"/>
      <c r="M1409" s="44" t="str">
        <f t="shared" si="21"/>
        <v>AR</v>
      </c>
    </row>
    <row r="1410" spans="1:13" ht="15.6" thickTop="1" thickBot="1" x14ac:dyDescent="0.35">
      <c r="A1410" s="176"/>
      <c r="B1410" s="7" t="s">
        <v>774</v>
      </c>
      <c r="C1410" s="7" t="s">
        <v>775</v>
      </c>
      <c r="D1410" s="42" t="s">
        <v>32</v>
      </c>
      <c r="E1410" s="30"/>
      <c r="F1410" s="30"/>
      <c r="G1410" s="30"/>
      <c r="H1410" s="30"/>
      <c r="I1410" s="43"/>
      <c r="J1410" s="43"/>
      <c r="K1410" s="30"/>
      <c r="L1410" s="30"/>
      <c r="M1410" s="44" t="str">
        <f t="shared" si="21"/>
        <v>AR</v>
      </c>
    </row>
    <row r="1411" spans="1:13" ht="15.6" thickTop="1" thickBot="1" x14ac:dyDescent="0.35">
      <c r="A1411" s="176"/>
      <c r="B1411" s="7" t="s">
        <v>774</v>
      </c>
      <c r="C1411" s="7" t="s">
        <v>775</v>
      </c>
      <c r="D1411" s="42" t="s">
        <v>33</v>
      </c>
      <c r="E1411" s="30"/>
      <c r="F1411" s="30"/>
      <c r="G1411" s="30"/>
      <c r="H1411" s="30"/>
      <c r="I1411" s="43"/>
      <c r="J1411" s="43"/>
      <c r="K1411" s="30"/>
      <c r="L1411" s="30"/>
      <c r="M1411" s="44" t="str">
        <f t="shared" si="21"/>
        <v>AR</v>
      </c>
    </row>
    <row r="1412" spans="1:13" ht="15.6" thickTop="1" thickBot="1" x14ac:dyDescent="0.35">
      <c r="A1412" s="176"/>
      <c r="B1412" s="7" t="s">
        <v>774</v>
      </c>
      <c r="C1412" s="7" t="s">
        <v>775</v>
      </c>
      <c r="D1412" s="42" t="s">
        <v>35</v>
      </c>
      <c r="E1412" s="30"/>
      <c r="F1412" s="30"/>
      <c r="G1412" s="30"/>
      <c r="H1412" s="30"/>
      <c r="I1412" s="43"/>
      <c r="J1412" s="43"/>
      <c r="K1412" s="30"/>
      <c r="L1412" s="30"/>
      <c r="M1412" s="44" t="str">
        <f t="shared" si="21"/>
        <v>AR</v>
      </c>
    </row>
    <row r="1413" spans="1:13" ht="15.6" thickTop="1" thickBot="1" x14ac:dyDescent="0.35">
      <c r="A1413" s="176"/>
      <c r="B1413" s="7" t="s">
        <v>774</v>
      </c>
      <c r="C1413" s="7" t="s">
        <v>775</v>
      </c>
      <c r="D1413" s="42" t="s">
        <v>64</v>
      </c>
      <c r="E1413" s="30"/>
      <c r="F1413" s="30"/>
      <c r="G1413" s="30"/>
      <c r="H1413" s="30"/>
      <c r="I1413" s="43"/>
      <c r="J1413" s="43"/>
      <c r="K1413" s="30"/>
      <c r="L1413" s="30"/>
      <c r="M1413" s="44" t="str">
        <f t="shared" si="21"/>
        <v>AR</v>
      </c>
    </row>
    <row r="1414" spans="1:13" ht="28.8" thickTop="1" thickBot="1" x14ac:dyDescent="0.35">
      <c r="A1414" s="176"/>
      <c r="B1414" s="7" t="s">
        <v>776</v>
      </c>
      <c r="C1414" s="7" t="s">
        <v>777</v>
      </c>
      <c r="D1414" s="42" t="s">
        <v>31</v>
      </c>
      <c r="E1414" s="30"/>
      <c r="F1414" s="30"/>
      <c r="G1414" s="30"/>
      <c r="H1414" s="30"/>
      <c r="I1414" s="43"/>
      <c r="J1414" s="43"/>
      <c r="K1414" s="30"/>
      <c r="L1414" s="30"/>
      <c r="M1414" s="44" t="str">
        <f t="shared" si="21"/>
        <v>AR</v>
      </c>
    </row>
    <row r="1415" spans="1:13" ht="28.8" thickTop="1" thickBot="1" x14ac:dyDescent="0.35">
      <c r="A1415" s="176"/>
      <c r="B1415" s="7" t="s">
        <v>776</v>
      </c>
      <c r="C1415" s="7" t="s">
        <v>777</v>
      </c>
      <c r="D1415" s="42" t="s">
        <v>32</v>
      </c>
      <c r="E1415" s="31"/>
      <c r="F1415" s="31"/>
      <c r="G1415" s="31"/>
      <c r="H1415" s="31"/>
      <c r="I1415" s="51"/>
      <c r="J1415" s="51"/>
      <c r="K1415" s="31"/>
      <c r="L1415" s="31"/>
      <c r="M1415" s="44" t="str">
        <f t="shared" si="21"/>
        <v>AR</v>
      </c>
    </row>
    <row r="1416" spans="1:13" ht="28.8" thickTop="1" thickBot="1" x14ac:dyDescent="0.35">
      <c r="A1416" s="176"/>
      <c r="B1416" s="7" t="s">
        <v>776</v>
      </c>
      <c r="C1416" s="7" t="s">
        <v>777</v>
      </c>
      <c r="D1416" s="42" t="s">
        <v>33</v>
      </c>
      <c r="E1416" s="31"/>
      <c r="F1416" s="31"/>
      <c r="G1416" s="31"/>
      <c r="H1416" s="31"/>
      <c r="I1416" s="51"/>
      <c r="J1416" s="51"/>
      <c r="K1416" s="31"/>
      <c r="L1416" s="31"/>
      <c r="M1416" s="44" t="str">
        <f t="shared" si="21"/>
        <v>AR</v>
      </c>
    </row>
    <row r="1417" spans="1:13" ht="28.8" thickTop="1" thickBot="1" x14ac:dyDescent="0.35">
      <c r="A1417" s="176"/>
      <c r="B1417" s="7" t="s">
        <v>776</v>
      </c>
      <c r="C1417" s="7" t="s">
        <v>777</v>
      </c>
      <c r="D1417" s="42" t="s">
        <v>35</v>
      </c>
      <c r="E1417" s="31"/>
      <c r="F1417" s="31"/>
      <c r="G1417" s="31"/>
      <c r="H1417" s="31"/>
      <c r="I1417" s="51"/>
      <c r="J1417" s="51"/>
      <c r="K1417" s="31"/>
      <c r="L1417" s="31"/>
      <c r="M1417" s="44" t="str">
        <f t="shared" si="21"/>
        <v>AR</v>
      </c>
    </row>
    <row r="1418" spans="1:13" ht="28.8" thickTop="1" thickBot="1" x14ac:dyDescent="0.35">
      <c r="A1418" s="176"/>
      <c r="B1418" s="7" t="s">
        <v>776</v>
      </c>
      <c r="C1418" s="7" t="s">
        <v>777</v>
      </c>
      <c r="D1418" s="42" t="s">
        <v>64</v>
      </c>
      <c r="E1418" s="31"/>
      <c r="F1418" s="31"/>
      <c r="G1418" s="31"/>
      <c r="H1418" s="31"/>
      <c r="I1418" s="51"/>
      <c r="J1418" s="51"/>
      <c r="K1418" s="31"/>
      <c r="L1418" s="31"/>
      <c r="M1418" s="44" t="str">
        <f t="shared" si="21"/>
        <v>AR</v>
      </c>
    </row>
    <row r="1419" spans="1:13" ht="15.6" thickTop="1" thickBot="1" x14ac:dyDescent="0.35">
      <c r="A1419" s="176"/>
      <c r="B1419" s="19" t="s">
        <v>778</v>
      </c>
      <c r="C1419" s="19" t="s">
        <v>779</v>
      </c>
      <c r="D1419" s="42" t="s">
        <v>31</v>
      </c>
      <c r="E1419" s="31"/>
      <c r="F1419" s="31"/>
      <c r="G1419" s="31"/>
      <c r="H1419" s="31"/>
      <c r="I1419" s="51"/>
      <c r="J1419" s="51"/>
      <c r="K1419" s="31"/>
      <c r="L1419" s="31"/>
      <c r="M1419" s="44" t="str">
        <f t="shared" si="21"/>
        <v>AR</v>
      </c>
    </row>
    <row r="1420" spans="1:13" ht="15.6" thickTop="1" thickBot="1" x14ac:dyDescent="0.35">
      <c r="A1420" s="176"/>
      <c r="B1420" s="19" t="s">
        <v>778</v>
      </c>
      <c r="C1420" s="19" t="s">
        <v>779</v>
      </c>
      <c r="D1420" s="42" t="s">
        <v>32</v>
      </c>
      <c r="E1420" s="31"/>
      <c r="F1420" s="31"/>
      <c r="G1420" s="31"/>
      <c r="H1420" s="31"/>
      <c r="I1420" s="51"/>
      <c r="J1420" s="51"/>
      <c r="K1420" s="31"/>
      <c r="L1420" s="31"/>
      <c r="M1420" s="44" t="str">
        <f t="shared" si="21"/>
        <v>AR</v>
      </c>
    </row>
    <row r="1421" spans="1:13" ht="15.6" thickTop="1" thickBot="1" x14ac:dyDescent="0.35">
      <c r="A1421" s="176"/>
      <c r="B1421" s="19" t="s">
        <v>778</v>
      </c>
      <c r="C1421" s="19" t="s">
        <v>779</v>
      </c>
      <c r="D1421" s="42" t="s">
        <v>33</v>
      </c>
      <c r="E1421" s="31"/>
      <c r="F1421" s="31"/>
      <c r="G1421" s="31"/>
      <c r="H1421" s="31"/>
      <c r="I1421" s="51"/>
      <c r="J1421" s="51"/>
      <c r="K1421" s="31"/>
      <c r="L1421" s="31"/>
      <c r="M1421" s="44" t="str">
        <f t="shared" ref="M1421:M1484" si="22">LEFT(B1421,2)</f>
        <v>AR</v>
      </c>
    </row>
    <row r="1422" spans="1:13" ht="15.6" thickTop="1" thickBot="1" x14ac:dyDescent="0.35">
      <c r="A1422" s="176"/>
      <c r="B1422" s="19" t="s">
        <v>778</v>
      </c>
      <c r="C1422" s="19" t="s">
        <v>779</v>
      </c>
      <c r="D1422" s="42" t="s">
        <v>35</v>
      </c>
      <c r="E1422" s="31"/>
      <c r="F1422" s="31"/>
      <c r="G1422" s="31"/>
      <c r="H1422" s="31"/>
      <c r="I1422" s="51"/>
      <c r="J1422" s="51"/>
      <c r="K1422" s="31"/>
      <c r="L1422" s="31"/>
      <c r="M1422" s="44" t="str">
        <f t="shared" si="22"/>
        <v>AR</v>
      </c>
    </row>
    <row r="1423" spans="1:13" ht="15.6" thickTop="1" thickBot="1" x14ac:dyDescent="0.35">
      <c r="A1423" s="176"/>
      <c r="B1423" s="23" t="s">
        <v>778</v>
      </c>
      <c r="C1423" s="23" t="s">
        <v>779</v>
      </c>
      <c r="D1423" s="46" t="s">
        <v>64</v>
      </c>
      <c r="E1423" s="32"/>
      <c r="F1423" s="32"/>
      <c r="G1423" s="32"/>
      <c r="H1423" s="32"/>
      <c r="I1423" s="54"/>
      <c r="J1423" s="54"/>
      <c r="K1423" s="32"/>
      <c r="L1423" s="32"/>
      <c r="M1423" s="44" t="str">
        <f t="shared" si="22"/>
        <v>AR</v>
      </c>
    </row>
    <row r="1424" spans="1:13" ht="15" thickTop="1" x14ac:dyDescent="0.3">
      <c r="A1424" s="186" t="s">
        <v>780</v>
      </c>
      <c r="B1424" s="7" t="s">
        <v>781</v>
      </c>
      <c r="C1424" s="7" t="s">
        <v>782</v>
      </c>
      <c r="D1424" s="47" t="s">
        <v>31</v>
      </c>
      <c r="E1424" s="30"/>
      <c r="F1424" s="30"/>
      <c r="G1424" s="43"/>
      <c r="H1424" s="69"/>
      <c r="I1424" s="69"/>
      <c r="J1424" s="43"/>
      <c r="K1424" s="30"/>
      <c r="L1424" s="30"/>
      <c r="M1424" s="44" t="str">
        <f t="shared" si="22"/>
        <v>DI</v>
      </c>
    </row>
    <row r="1425" spans="1:13" ht="14.4" x14ac:dyDescent="0.3">
      <c r="A1425" s="182"/>
      <c r="B1425" s="7" t="s">
        <v>781</v>
      </c>
      <c r="C1425" s="7" t="s">
        <v>782</v>
      </c>
      <c r="D1425" s="42" t="s">
        <v>32</v>
      </c>
      <c r="E1425" s="30"/>
      <c r="F1425" s="30"/>
      <c r="G1425" s="43"/>
      <c r="H1425" s="43"/>
      <c r="I1425" s="43"/>
      <c r="J1425" s="43"/>
      <c r="K1425" s="30"/>
      <c r="L1425" s="30"/>
      <c r="M1425" s="44" t="str">
        <f t="shared" si="22"/>
        <v>DI</v>
      </c>
    </row>
    <row r="1426" spans="1:13" ht="14.4" x14ac:dyDescent="0.3">
      <c r="A1426" s="182"/>
      <c r="B1426" s="7" t="s">
        <v>781</v>
      </c>
      <c r="C1426" s="7" t="s">
        <v>782</v>
      </c>
      <c r="D1426" s="42" t="s">
        <v>33</v>
      </c>
      <c r="E1426" s="30"/>
      <c r="F1426" s="30"/>
      <c r="G1426" s="43"/>
      <c r="H1426" s="43"/>
      <c r="I1426" s="43"/>
      <c r="J1426" s="43"/>
      <c r="K1426" s="30"/>
      <c r="L1426" s="30"/>
      <c r="M1426" s="44" t="str">
        <f t="shared" si="22"/>
        <v>DI</v>
      </c>
    </row>
    <row r="1427" spans="1:13" ht="14.4" x14ac:dyDescent="0.3">
      <c r="A1427" s="182"/>
      <c r="B1427" s="7" t="s">
        <v>781</v>
      </c>
      <c r="C1427" s="7" t="s">
        <v>782</v>
      </c>
      <c r="D1427" s="42" t="s">
        <v>35</v>
      </c>
      <c r="E1427" s="30"/>
      <c r="F1427" s="30"/>
      <c r="G1427" s="43"/>
      <c r="H1427" s="43"/>
      <c r="I1427" s="43"/>
      <c r="J1427" s="43"/>
      <c r="K1427" s="30"/>
      <c r="L1427" s="30"/>
      <c r="M1427" s="44" t="str">
        <f t="shared" si="22"/>
        <v>DI</v>
      </c>
    </row>
    <row r="1428" spans="1:13" ht="14.4" x14ac:dyDescent="0.3">
      <c r="A1428" s="182"/>
      <c r="B1428" s="7" t="s">
        <v>781</v>
      </c>
      <c r="C1428" s="7" t="s">
        <v>782</v>
      </c>
      <c r="D1428" s="42" t="s">
        <v>64</v>
      </c>
      <c r="E1428" s="30"/>
      <c r="F1428" s="30"/>
      <c r="G1428" s="43"/>
      <c r="H1428" s="43"/>
      <c r="I1428" s="43"/>
      <c r="J1428" s="43"/>
      <c r="K1428" s="30"/>
      <c r="L1428" s="30"/>
      <c r="M1428" s="44" t="str">
        <f t="shared" si="22"/>
        <v>DI</v>
      </c>
    </row>
    <row r="1429" spans="1:13" ht="14.4" x14ac:dyDescent="0.3">
      <c r="A1429" s="182"/>
      <c r="B1429" s="7" t="s">
        <v>783</v>
      </c>
      <c r="C1429" s="7" t="s">
        <v>784</v>
      </c>
      <c r="D1429" s="42" t="s">
        <v>31</v>
      </c>
      <c r="E1429" s="30"/>
      <c r="F1429" s="30"/>
      <c r="G1429" s="43"/>
      <c r="H1429" s="43"/>
      <c r="I1429" s="43"/>
      <c r="J1429" s="43"/>
      <c r="K1429" s="30"/>
      <c r="L1429" s="30"/>
      <c r="M1429" s="44" t="str">
        <f t="shared" si="22"/>
        <v>DI</v>
      </c>
    </row>
    <row r="1430" spans="1:13" ht="14.4" x14ac:dyDescent="0.3">
      <c r="A1430" s="182"/>
      <c r="B1430" s="7" t="s">
        <v>783</v>
      </c>
      <c r="C1430" s="7" t="s">
        <v>784</v>
      </c>
      <c r="D1430" s="42" t="s">
        <v>32</v>
      </c>
      <c r="E1430" s="30"/>
      <c r="F1430" s="30"/>
      <c r="G1430" s="43"/>
      <c r="H1430" s="43"/>
      <c r="I1430" s="43"/>
      <c r="J1430" s="43"/>
      <c r="K1430" s="30"/>
      <c r="L1430" s="30"/>
      <c r="M1430" s="44" t="str">
        <f t="shared" si="22"/>
        <v>DI</v>
      </c>
    </row>
    <row r="1431" spans="1:13" ht="14.4" x14ac:dyDescent="0.3">
      <c r="A1431" s="182"/>
      <c r="B1431" s="7" t="s">
        <v>783</v>
      </c>
      <c r="C1431" s="7" t="s">
        <v>784</v>
      </c>
      <c r="D1431" s="42" t="s">
        <v>33</v>
      </c>
      <c r="E1431" s="30"/>
      <c r="F1431" s="30"/>
      <c r="G1431" s="43"/>
      <c r="H1431" s="43"/>
      <c r="I1431" s="43"/>
      <c r="J1431" s="43"/>
      <c r="K1431" s="30"/>
      <c r="L1431" s="30"/>
      <c r="M1431" s="44" t="str">
        <f t="shared" si="22"/>
        <v>DI</v>
      </c>
    </row>
    <row r="1432" spans="1:13" ht="14.4" x14ac:dyDescent="0.3">
      <c r="A1432" s="182"/>
      <c r="B1432" s="7" t="s">
        <v>783</v>
      </c>
      <c r="C1432" s="7" t="s">
        <v>784</v>
      </c>
      <c r="D1432" s="42" t="s">
        <v>35</v>
      </c>
      <c r="E1432" s="30"/>
      <c r="F1432" s="30"/>
      <c r="G1432" s="43"/>
      <c r="H1432" s="43"/>
      <c r="I1432" s="43"/>
      <c r="J1432" s="43"/>
      <c r="K1432" s="30"/>
      <c r="L1432" s="30"/>
      <c r="M1432" s="44" t="str">
        <f t="shared" si="22"/>
        <v>DI</v>
      </c>
    </row>
    <row r="1433" spans="1:13" ht="14.4" x14ac:dyDescent="0.3">
      <c r="A1433" s="182"/>
      <c r="B1433" s="7" t="s">
        <v>783</v>
      </c>
      <c r="C1433" s="7" t="s">
        <v>784</v>
      </c>
      <c r="D1433" s="42" t="s">
        <v>64</v>
      </c>
      <c r="E1433" s="30"/>
      <c r="F1433" s="30"/>
      <c r="G1433" s="43"/>
      <c r="H1433" s="43"/>
      <c r="I1433" s="43"/>
      <c r="J1433" s="43"/>
      <c r="K1433" s="30"/>
      <c r="L1433" s="30"/>
      <c r="M1433" s="44" t="str">
        <f t="shared" si="22"/>
        <v>DI</v>
      </c>
    </row>
    <row r="1434" spans="1:13" ht="14.4" x14ac:dyDescent="0.3">
      <c r="A1434" s="182"/>
      <c r="B1434" s="7" t="s">
        <v>785</v>
      </c>
      <c r="C1434" s="7" t="s">
        <v>786</v>
      </c>
      <c r="D1434" s="42" t="s">
        <v>31</v>
      </c>
      <c r="E1434" s="30"/>
      <c r="F1434" s="30"/>
      <c r="G1434" s="43"/>
      <c r="H1434" s="43"/>
      <c r="I1434" s="43"/>
      <c r="J1434" s="43"/>
      <c r="K1434" s="30"/>
      <c r="L1434" s="30"/>
      <c r="M1434" s="44" t="str">
        <f t="shared" si="22"/>
        <v>D1</v>
      </c>
    </row>
    <row r="1435" spans="1:13" ht="14.4" x14ac:dyDescent="0.3">
      <c r="A1435" s="182"/>
      <c r="B1435" s="7" t="s">
        <v>785</v>
      </c>
      <c r="C1435" s="7" t="s">
        <v>786</v>
      </c>
      <c r="D1435" s="42" t="s">
        <v>32</v>
      </c>
      <c r="E1435" s="30"/>
      <c r="F1435" s="30"/>
      <c r="G1435" s="43"/>
      <c r="H1435" s="43"/>
      <c r="I1435" s="43"/>
      <c r="J1435" s="43"/>
      <c r="K1435" s="30"/>
      <c r="L1435" s="30"/>
      <c r="M1435" s="44" t="str">
        <f t="shared" si="22"/>
        <v>D1</v>
      </c>
    </row>
    <row r="1436" spans="1:13" ht="15" thickBot="1" x14ac:dyDescent="0.35">
      <c r="A1436" s="182"/>
      <c r="B1436" s="7" t="s">
        <v>785</v>
      </c>
      <c r="C1436" s="7" t="s">
        <v>786</v>
      </c>
      <c r="D1436" s="42" t="s">
        <v>33</v>
      </c>
      <c r="E1436" s="30"/>
      <c r="F1436" s="30"/>
      <c r="G1436" s="43"/>
      <c r="H1436" s="43"/>
      <c r="I1436" s="43"/>
      <c r="J1436" s="43"/>
      <c r="K1436" s="30"/>
      <c r="L1436" s="30"/>
      <c r="M1436" s="44" t="str">
        <f t="shared" si="22"/>
        <v>D1</v>
      </c>
    </row>
    <row r="1437" spans="1:13" ht="15" thickBot="1" x14ac:dyDescent="0.35">
      <c r="A1437" s="182"/>
      <c r="B1437" s="7" t="s">
        <v>785</v>
      </c>
      <c r="C1437" s="7" t="s">
        <v>786</v>
      </c>
      <c r="D1437" s="42" t="s">
        <v>35</v>
      </c>
      <c r="E1437" s="30"/>
      <c r="F1437" s="30"/>
      <c r="G1437" s="43"/>
      <c r="H1437" s="43"/>
      <c r="I1437" s="43"/>
      <c r="J1437" s="43"/>
      <c r="K1437" s="30"/>
      <c r="L1437" s="30"/>
      <c r="M1437" s="44" t="str">
        <f t="shared" si="22"/>
        <v>D1</v>
      </c>
    </row>
    <row r="1438" spans="1:13" ht="15" thickBot="1" x14ac:dyDescent="0.35">
      <c r="A1438" s="182"/>
      <c r="B1438" s="7" t="s">
        <v>785</v>
      </c>
      <c r="C1438" s="7" t="s">
        <v>786</v>
      </c>
      <c r="D1438" s="42" t="s">
        <v>64</v>
      </c>
      <c r="E1438" s="31"/>
      <c r="F1438" s="31"/>
      <c r="G1438" s="51"/>
      <c r="H1438" s="51"/>
      <c r="I1438" s="51"/>
      <c r="J1438" s="51"/>
      <c r="K1438" s="31"/>
      <c r="L1438" s="31"/>
      <c r="M1438" s="44" t="str">
        <f t="shared" si="22"/>
        <v>D1</v>
      </c>
    </row>
    <row r="1439" spans="1:13" ht="15" thickTop="1" x14ac:dyDescent="0.3">
      <c r="A1439" s="176" t="s">
        <v>787</v>
      </c>
      <c r="B1439" s="21" t="s">
        <v>788</v>
      </c>
      <c r="C1439" s="21" t="s">
        <v>789</v>
      </c>
      <c r="D1439" s="49" t="s">
        <v>31</v>
      </c>
      <c r="E1439" s="34"/>
      <c r="F1439" s="34"/>
      <c r="G1439" s="34"/>
      <c r="H1439" s="34"/>
      <c r="I1439" s="50"/>
      <c r="J1439" s="50"/>
      <c r="K1439" s="34"/>
      <c r="L1439" s="34"/>
      <c r="M1439" s="44" t="str">
        <f t="shared" si="22"/>
        <v>DM</v>
      </c>
    </row>
    <row r="1440" spans="1:13" ht="14.4" x14ac:dyDescent="0.3">
      <c r="A1440" s="177"/>
      <c r="B1440" s="7" t="s">
        <v>788</v>
      </c>
      <c r="C1440" s="7" t="s">
        <v>789</v>
      </c>
      <c r="D1440" s="42" t="s">
        <v>32</v>
      </c>
      <c r="E1440" s="30"/>
      <c r="F1440" s="30"/>
      <c r="G1440" s="30"/>
      <c r="H1440" s="30"/>
      <c r="I1440" s="43"/>
      <c r="J1440" s="43"/>
      <c r="K1440" s="30"/>
      <c r="L1440" s="30"/>
      <c r="M1440" s="44" t="str">
        <f t="shared" si="22"/>
        <v>DM</v>
      </c>
    </row>
    <row r="1441" spans="1:13" ht="14.4" x14ac:dyDescent="0.3">
      <c r="A1441" s="177"/>
      <c r="B1441" s="7" t="s">
        <v>788</v>
      </c>
      <c r="C1441" s="7" t="s">
        <v>789</v>
      </c>
      <c r="D1441" s="42" t="s">
        <v>33</v>
      </c>
      <c r="E1441" s="30"/>
      <c r="F1441" s="30"/>
      <c r="G1441" s="30"/>
      <c r="H1441" s="30"/>
      <c r="I1441" s="43"/>
      <c r="J1441" s="43"/>
      <c r="K1441" s="30"/>
      <c r="L1441" s="30"/>
      <c r="M1441" s="44" t="str">
        <f t="shared" si="22"/>
        <v>DM</v>
      </c>
    </row>
    <row r="1442" spans="1:13" ht="14.4" x14ac:dyDescent="0.3">
      <c r="A1442" s="177"/>
      <c r="B1442" s="7" t="s">
        <v>788</v>
      </c>
      <c r="C1442" s="7" t="s">
        <v>789</v>
      </c>
      <c r="D1442" s="42" t="s">
        <v>35</v>
      </c>
      <c r="E1442" s="30"/>
      <c r="F1442" s="30"/>
      <c r="G1442" s="30"/>
      <c r="H1442" s="30"/>
      <c r="I1442" s="43"/>
      <c r="J1442" s="43"/>
      <c r="K1442" s="30"/>
      <c r="L1442" s="30"/>
      <c r="M1442" s="44" t="str">
        <f t="shared" si="22"/>
        <v>DM</v>
      </c>
    </row>
    <row r="1443" spans="1:13" ht="14.4" x14ac:dyDescent="0.3">
      <c r="A1443" s="177"/>
      <c r="B1443" s="7" t="s">
        <v>788</v>
      </c>
      <c r="C1443" s="7" t="s">
        <v>789</v>
      </c>
      <c r="D1443" s="42" t="s">
        <v>64</v>
      </c>
      <c r="E1443" s="30"/>
      <c r="F1443" s="30"/>
      <c r="G1443" s="30"/>
      <c r="H1443" s="30"/>
      <c r="I1443" s="43"/>
      <c r="J1443" s="43"/>
      <c r="K1443" s="30"/>
      <c r="L1443" s="30"/>
      <c r="M1443" s="44" t="str">
        <f t="shared" si="22"/>
        <v>DM</v>
      </c>
    </row>
    <row r="1444" spans="1:13" ht="30" customHeight="1" x14ac:dyDescent="0.3">
      <c r="A1444" s="178"/>
      <c r="B1444" s="7" t="s">
        <v>790</v>
      </c>
      <c r="C1444" s="7" t="s">
        <v>791</v>
      </c>
      <c r="D1444" s="42" t="s">
        <v>31</v>
      </c>
      <c r="E1444" s="30"/>
      <c r="F1444" s="30"/>
      <c r="G1444" s="43"/>
      <c r="H1444" s="43"/>
      <c r="I1444" s="43"/>
      <c r="J1444" s="43"/>
      <c r="K1444" s="30"/>
      <c r="L1444" s="30"/>
      <c r="M1444" s="44" t="str">
        <f t="shared" si="22"/>
        <v>DM</v>
      </c>
    </row>
    <row r="1445" spans="1:13" ht="30" customHeight="1" x14ac:dyDescent="0.3">
      <c r="A1445" s="178"/>
      <c r="B1445" s="7" t="s">
        <v>790</v>
      </c>
      <c r="C1445" s="7" t="s">
        <v>791</v>
      </c>
      <c r="D1445" s="42" t="s">
        <v>32</v>
      </c>
      <c r="E1445" s="30"/>
      <c r="F1445" s="30"/>
      <c r="G1445" s="43"/>
      <c r="H1445" s="43"/>
      <c r="I1445" s="43"/>
      <c r="J1445" s="43"/>
      <c r="K1445" s="30"/>
      <c r="L1445" s="30"/>
      <c r="M1445" s="44" t="str">
        <f t="shared" si="22"/>
        <v>DM</v>
      </c>
    </row>
    <row r="1446" spans="1:13" ht="30" customHeight="1" x14ac:dyDescent="0.3">
      <c r="A1446" s="178"/>
      <c r="B1446" s="7" t="s">
        <v>790</v>
      </c>
      <c r="C1446" s="7" t="s">
        <v>791</v>
      </c>
      <c r="D1446" s="42" t="s">
        <v>33</v>
      </c>
      <c r="E1446" s="30"/>
      <c r="F1446" s="30"/>
      <c r="G1446" s="43"/>
      <c r="H1446" s="43"/>
      <c r="I1446" s="43"/>
      <c r="J1446" s="43"/>
      <c r="K1446" s="30"/>
      <c r="L1446" s="30"/>
      <c r="M1446" s="44" t="str">
        <f t="shared" si="22"/>
        <v>DM</v>
      </c>
    </row>
    <row r="1447" spans="1:13" ht="30" customHeight="1" x14ac:dyDescent="0.3">
      <c r="A1447" s="178"/>
      <c r="B1447" s="7" t="s">
        <v>790</v>
      </c>
      <c r="C1447" s="7" t="s">
        <v>791</v>
      </c>
      <c r="D1447" s="42" t="s">
        <v>35</v>
      </c>
      <c r="E1447" s="30"/>
      <c r="F1447" s="30"/>
      <c r="G1447" s="43"/>
      <c r="H1447" s="43"/>
      <c r="I1447" s="43"/>
      <c r="J1447" s="43"/>
      <c r="K1447" s="30"/>
      <c r="L1447" s="30"/>
      <c r="M1447" s="44" t="str">
        <f t="shared" si="22"/>
        <v>DM</v>
      </c>
    </row>
    <row r="1448" spans="1:13" ht="30" customHeight="1" x14ac:dyDescent="0.3">
      <c r="A1448" s="178"/>
      <c r="B1448" s="7" t="s">
        <v>790</v>
      </c>
      <c r="C1448" s="7" t="s">
        <v>791</v>
      </c>
      <c r="D1448" s="42" t="s">
        <v>64</v>
      </c>
      <c r="E1448" s="30"/>
      <c r="F1448" s="30"/>
      <c r="G1448" s="43"/>
      <c r="H1448" s="43"/>
      <c r="I1448" s="43"/>
      <c r="J1448" s="43"/>
      <c r="K1448" s="30"/>
      <c r="L1448" s="30"/>
      <c r="M1448" s="44" t="str">
        <f t="shared" si="22"/>
        <v>DM</v>
      </c>
    </row>
    <row r="1449" spans="1:13" ht="14.4" x14ac:dyDescent="0.3">
      <c r="A1449" s="178"/>
      <c r="B1449" s="7" t="s">
        <v>792</v>
      </c>
      <c r="C1449" s="7" t="s">
        <v>793</v>
      </c>
      <c r="D1449" s="42" t="s">
        <v>31</v>
      </c>
      <c r="E1449" s="30"/>
      <c r="F1449" s="30"/>
      <c r="G1449" s="30"/>
      <c r="H1449" s="30"/>
      <c r="I1449" s="43"/>
      <c r="J1449" s="43"/>
      <c r="K1449" s="30"/>
      <c r="L1449" s="30"/>
      <c r="M1449" s="44" t="str">
        <f t="shared" si="22"/>
        <v>DM</v>
      </c>
    </row>
    <row r="1450" spans="1:13" ht="14.4" x14ac:dyDescent="0.3">
      <c r="A1450" s="178"/>
      <c r="B1450" s="7" t="s">
        <v>792</v>
      </c>
      <c r="C1450" s="7" t="s">
        <v>793</v>
      </c>
      <c r="D1450" s="42" t="s">
        <v>32</v>
      </c>
      <c r="E1450" s="30"/>
      <c r="F1450" s="30"/>
      <c r="G1450" s="30"/>
      <c r="H1450" s="30"/>
      <c r="I1450" s="43"/>
      <c r="J1450" s="43"/>
      <c r="K1450" s="30"/>
      <c r="L1450" s="30"/>
      <c r="M1450" s="44" t="str">
        <f t="shared" si="22"/>
        <v>DM</v>
      </c>
    </row>
    <row r="1451" spans="1:13" ht="14.4" x14ac:dyDescent="0.3">
      <c r="A1451" s="178"/>
      <c r="B1451" s="7" t="s">
        <v>792</v>
      </c>
      <c r="C1451" s="7" t="s">
        <v>793</v>
      </c>
      <c r="D1451" s="42" t="s">
        <v>33</v>
      </c>
      <c r="E1451" s="30"/>
      <c r="F1451" s="30"/>
      <c r="G1451" s="30"/>
      <c r="H1451" s="30"/>
      <c r="I1451" s="43"/>
      <c r="J1451" s="43"/>
      <c r="K1451" s="30"/>
      <c r="L1451" s="30"/>
      <c r="M1451" s="44" t="str">
        <f t="shared" si="22"/>
        <v>DM</v>
      </c>
    </row>
    <row r="1452" spans="1:13" ht="14.4" x14ac:dyDescent="0.3">
      <c r="A1452" s="178"/>
      <c r="B1452" s="7" t="s">
        <v>792</v>
      </c>
      <c r="C1452" s="7" t="s">
        <v>793</v>
      </c>
      <c r="D1452" s="42" t="s">
        <v>35</v>
      </c>
      <c r="E1452" s="30"/>
      <c r="F1452" s="30"/>
      <c r="G1452" s="30"/>
      <c r="H1452" s="30"/>
      <c r="I1452" s="43"/>
      <c r="J1452" s="43"/>
      <c r="K1452" s="30"/>
      <c r="L1452" s="30"/>
      <c r="M1452" s="44" t="str">
        <f t="shared" si="22"/>
        <v>DM</v>
      </c>
    </row>
    <row r="1453" spans="1:13" ht="14.4" x14ac:dyDescent="0.3">
      <c r="A1453" s="178"/>
      <c r="B1453" s="7" t="s">
        <v>792</v>
      </c>
      <c r="C1453" s="7" t="s">
        <v>793</v>
      </c>
      <c r="D1453" s="42" t="s">
        <v>64</v>
      </c>
      <c r="E1453" s="30"/>
      <c r="F1453" s="30"/>
      <c r="G1453" s="30"/>
      <c r="H1453" s="30"/>
      <c r="I1453" s="43"/>
      <c r="J1453" s="43"/>
      <c r="K1453" s="30"/>
      <c r="L1453" s="30"/>
      <c r="M1453" s="44" t="str">
        <f t="shared" si="22"/>
        <v>DM</v>
      </c>
    </row>
    <row r="1454" spans="1:13" ht="14.4" x14ac:dyDescent="0.3">
      <c r="A1454" s="178"/>
      <c r="B1454" s="7" t="s">
        <v>794</v>
      </c>
      <c r="C1454" s="7" t="s">
        <v>795</v>
      </c>
      <c r="D1454" s="42" t="s">
        <v>31</v>
      </c>
      <c r="E1454" s="30"/>
      <c r="F1454" s="30"/>
      <c r="G1454" s="43"/>
      <c r="H1454" s="43"/>
      <c r="I1454" s="43"/>
      <c r="J1454" s="43"/>
      <c r="K1454" s="30"/>
      <c r="L1454" s="30"/>
      <c r="M1454" s="44" t="str">
        <f t="shared" si="22"/>
        <v>DM</v>
      </c>
    </row>
    <row r="1455" spans="1:13" ht="14.4" x14ac:dyDescent="0.3">
      <c r="A1455" s="178"/>
      <c r="B1455" s="7" t="s">
        <v>794</v>
      </c>
      <c r="C1455" s="7" t="s">
        <v>795</v>
      </c>
      <c r="D1455" s="42" t="s">
        <v>32</v>
      </c>
      <c r="E1455" s="30"/>
      <c r="F1455" s="30"/>
      <c r="G1455" s="43"/>
      <c r="H1455" s="43"/>
      <c r="I1455" s="43"/>
      <c r="J1455" s="43"/>
      <c r="K1455" s="30"/>
      <c r="L1455" s="30"/>
      <c r="M1455" s="44" t="str">
        <f t="shared" si="22"/>
        <v>DM</v>
      </c>
    </row>
    <row r="1456" spans="1:13" ht="14.4" x14ac:dyDescent="0.3">
      <c r="A1456" s="178"/>
      <c r="B1456" s="7" t="s">
        <v>794</v>
      </c>
      <c r="C1456" s="7" t="s">
        <v>795</v>
      </c>
      <c r="D1456" s="42" t="s">
        <v>33</v>
      </c>
      <c r="E1456" s="30"/>
      <c r="F1456" s="30"/>
      <c r="G1456" s="43"/>
      <c r="H1456" s="43"/>
      <c r="I1456" s="43"/>
      <c r="J1456" s="43"/>
      <c r="K1456" s="30"/>
      <c r="L1456" s="30"/>
      <c r="M1456" s="44" t="str">
        <f t="shared" si="22"/>
        <v>DM</v>
      </c>
    </row>
    <row r="1457" spans="1:13" ht="14.4" x14ac:dyDescent="0.3">
      <c r="A1457" s="178"/>
      <c r="B1457" s="7" t="s">
        <v>794</v>
      </c>
      <c r="C1457" s="7" t="s">
        <v>795</v>
      </c>
      <c r="D1457" s="42" t="s">
        <v>35</v>
      </c>
      <c r="E1457" s="30"/>
      <c r="F1457" s="30"/>
      <c r="G1457" s="43"/>
      <c r="H1457" s="43"/>
      <c r="I1457" s="43"/>
      <c r="J1457" s="43"/>
      <c r="K1457" s="30"/>
      <c r="L1457" s="30"/>
      <c r="M1457" s="44" t="str">
        <f t="shared" si="22"/>
        <v>DM</v>
      </c>
    </row>
    <row r="1458" spans="1:13" ht="14.4" x14ac:dyDescent="0.3">
      <c r="A1458" s="178"/>
      <c r="B1458" s="7" t="s">
        <v>794</v>
      </c>
      <c r="C1458" s="7" t="s">
        <v>795</v>
      </c>
      <c r="D1458" s="42" t="s">
        <v>64</v>
      </c>
      <c r="E1458" s="30"/>
      <c r="F1458" s="30"/>
      <c r="G1458" s="43"/>
      <c r="H1458" s="43"/>
      <c r="I1458" s="43"/>
      <c r="J1458" s="43"/>
      <c r="K1458" s="30"/>
      <c r="L1458" s="30"/>
      <c r="M1458" s="44" t="str">
        <f t="shared" si="22"/>
        <v>DM</v>
      </c>
    </row>
    <row r="1459" spans="1:13" ht="27.6" x14ac:dyDescent="0.3">
      <c r="A1459" s="178"/>
      <c r="B1459" s="7" t="s">
        <v>796</v>
      </c>
      <c r="C1459" s="7" t="s">
        <v>797</v>
      </c>
      <c r="D1459" s="42" t="s">
        <v>31</v>
      </c>
      <c r="E1459" s="30"/>
      <c r="F1459" s="30"/>
      <c r="G1459" s="43"/>
      <c r="H1459" s="43"/>
      <c r="I1459" s="43"/>
      <c r="J1459" s="43"/>
      <c r="K1459" s="30"/>
      <c r="L1459" s="30"/>
      <c r="M1459" s="44" t="str">
        <f t="shared" si="22"/>
        <v>DM</v>
      </c>
    </row>
    <row r="1460" spans="1:13" ht="27.6" x14ac:dyDescent="0.3">
      <c r="A1460" s="179"/>
      <c r="B1460" s="7" t="s">
        <v>796</v>
      </c>
      <c r="C1460" s="7" t="s">
        <v>797</v>
      </c>
      <c r="D1460" s="42" t="s">
        <v>32</v>
      </c>
      <c r="E1460" s="31"/>
      <c r="F1460" s="31"/>
      <c r="G1460" s="51"/>
      <c r="H1460" s="51"/>
      <c r="I1460" s="51"/>
      <c r="J1460" s="51"/>
      <c r="K1460" s="31"/>
      <c r="L1460" s="31"/>
      <c r="M1460" s="44" t="str">
        <f t="shared" si="22"/>
        <v>DM</v>
      </c>
    </row>
    <row r="1461" spans="1:13" ht="27.6" x14ac:dyDescent="0.3">
      <c r="A1461" s="179"/>
      <c r="B1461" s="7" t="s">
        <v>796</v>
      </c>
      <c r="C1461" s="7" t="s">
        <v>797</v>
      </c>
      <c r="D1461" s="42" t="s">
        <v>33</v>
      </c>
      <c r="E1461" s="31"/>
      <c r="F1461" s="31"/>
      <c r="G1461" s="51"/>
      <c r="H1461" s="51"/>
      <c r="I1461" s="51"/>
      <c r="J1461" s="51"/>
      <c r="K1461" s="31"/>
      <c r="L1461" s="31"/>
      <c r="M1461" s="44" t="str">
        <f t="shared" si="22"/>
        <v>DM</v>
      </c>
    </row>
    <row r="1462" spans="1:13" ht="27.6" x14ac:dyDescent="0.3">
      <c r="A1462" s="179"/>
      <c r="B1462" s="7" t="s">
        <v>796</v>
      </c>
      <c r="C1462" s="7" t="s">
        <v>797</v>
      </c>
      <c r="D1462" s="42" t="s">
        <v>35</v>
      </c>
      <c r="E1462" s="31"/>
      <c r="F1462" s="31"/>
      <c r="G1462" s="51"/>
      <c r="H1462" s="51"/>
      <c r="I1462" s="51"/>
      <c r="J1462" s="51"/>
      <c r="K1462" s="31"/>
      <c r="L1462" s="31"/>
      <c r="M1462" s="44" t="str">
        <f t="shared" si="22"/>
        <v>DM</v>
      </c>
    </row>
    <row r="1463" spans="1:13" ht="27.6" x14ac:dyDescent="0.3">
      <c r="A1463" s="179"/>
      <c r="B1463" s="7" t="s">
        <v>796</v>
      </c>
      <c r="C1463" s="7" t="s">
        <v>797</v>
      </c>
      <c r="D1463" s="42" t="s">
        <v>64</v>
      </c>
      <c r="E1463" s="31"/>
      <c r="F1463" s="31"/>
      <c r="G1463" s="51"/>
      <c r="H1463" s="51"/>
      <c r="I1463" s="51"/>
      <c r="J1463" s="51"/>
      <c r="K1463" s="31"/>
      <c r="L1463" s="31"/>
      <c r="M1463" s="44" t="str">
        <f t="shared" si="22"/>
        <v>DM</v>
      </c>
    </row>
    <row r="1464" spans="1:13" ht="41.4" x14ac:dyDescent="0.3">
      <c r="A1464" s="179"/>
      <c r="B1464" s="19" t="s">
        <v>798</v>
      </c>
      <c r="C1464" s="7" t="s">
        <v>799</v>
      </c>
      <c r="D1464" s="42" t="s">
        <v>31</v>
      </c>
      <c r="E1464" s="31"/>
      <c r="F1464" s="31"/>
      <c r="G1464" s="31"/>
      <c r="H1464" s="31"/>
      <c r="I1464" s="51"/>
      <c r="J1464" s="51"/>
      <c r="K1464" s="31"/>
      <c r="L1464" s="31"/>
      <c r="M1464" s="44" t="str">
        <f t="shared" si="22"/>
        <v>DM</v>
      </c>
    </row>
    <row r="1465" spans="1:13" ht="41.4" x14ac:dyDescent="0.3">
      <c r="A1465" s="179"/>
      <c r="B1465" s="19" t="s">
        <v>798</v>
      </c>
      <c r="C1465" s="19" t="s">
        <v>799</v>
      </c>
      <c r="D1465" s="42" t="s">
        <v>32</v>
      </c>
      <c r="E1465" s="31"/>
      <c r="F1465" s="31"/>
      <c r="G1465" s="31"/>
      <c r="H1465" s="31"/>
      <c r="I1465" s="51"/>
      <c r="J1465" s="51"/>
      <c r="K1465" s="31"/>
      <c r="L1465" s="31"/>
      <c r="M1465" s="44" t="str">
        <f t="shared" si="22"/>
        <v>DM</v>
      </c>
    </row>
    <row r="1466" spans="1:13" ht="41.4" x14ac:dyDescent="0.3">
      <c r="A1466" s="179"/>
      <c r="B1466" s="19" t="s">
        <v>798</v>
      </c>
      <c r="C1466" s="19" t="s">
        <v>799</v>
      </c>
      <c r="D1466" s="42" t="s">
        <v>33</v>
      </c>
      <c r="E1466" s="31"/>
      <c r="F1466" s="31"/>
      <c r="G1466" s="31"/>
      <c r="H1466" s="31"/>
      <c r="I1466" s="51"/>
      <c r="J1466" s="51"/>
      <c r="K1466" s="31"/>
      <c r="L1466" s="31"/>
      <c r="M1466" s="44" t="str">
        <f t="shared" si="22"/>
        <v>DM</v>
      </c>
    </row>
    <row r="1467" spans="1:13" ht="41.4" x14ac:dyDescent="0.3">
      <c r="A1467" s="179"/>
      <c r="B1467" s="19" t="s">
        <v>798</v>
      </c>
      <c r="C1467" s="19" t="s">
        <v>799</v>
      </c>
      <c r="D1467" s="42" t="s">
        <v>35</v>
      </c>
      <c r="E1467" s="31"/>
      <c r="F1467" s="31"/>
      <c r="G1467" s="31"/>
      <c r="H1467" s="31"/>
      <c r="I1467" s="51"/>
      <c r="J1467" s="51"/>
      <c r="K1467" s="31"/>
      <c r="L1467" s="31"/>
      <c r="M1467" s="44" t="str">
        <f t="shared" si="22"/>
        <v>DM</v>
      </c>
    </row>
    <row r="1468" spans="1:13" ht="42" thickBot="1" x14ac:dyDescent="0.35">
      <c r="A1468" s="180"/>
      <c r="B1468" s="23" t="s">
        <v>798</v>
      </c>
      <c r="C1468" s="23" t="s">
        <v>799</v>
      </c>
      <c r="D1468" s="46" t="s">
        <v>64</v>
      </c>
      <c r="E1468" s="32"/>
      <c r="F1468" s="32"/>
      <c r="G1468" s="32"/>
      <c r="H1468" s="32"/>
      <c r="I1468" s="54"/>
      <c r="J1468" s="54"/>
      <c r="K1468" s="32"/>
      <c r="L1468" s="32"/>
      <c r="M1468" s="44" t="str">
        <f t="shared" si="22"/>
        <v>DM</v>
      </c>
    </row>
    <row r="1469" spans="1:13" ht="15" thickTop="1" x14ac:dyDescent="0.3">
      <c r="A1469" s="181" t="s">
        <v>800</v>
      </c>
      <c r="B1469" s="7" t="s">
        <v>801</v>
      </c>
      <c r="C1469" s="7" t="s">
        <v>802</v>
      </c>
      <c r="D1469" s="47" t="s">
        <v>31</v>
      </c>
      <c r="E1469" s="30"/>
      <c r="F1469" s="30"/>
      <c r="G1469" s="43"/>
      <c r="H1469" s="43"/>
      <c r="I1469" s="43"/>
      <c r="J1469" s="43"/>
      <c r="K1469" s="30"/>
      <c r="L1469" s="30"/>
      <c r="M1469" s="44" t="str">
        <f t="shared" si="22"/>
        <v>IP</v>
      </c>
    </row>
    <row r="1470" spans="1:13" ht="14.4" x14ac:dyDescent="0.3">
      <c r="A1470" s="182"/>
      <c r="B1470" s="7" t="s">
        <v>801</v>
      </c>
      <c r="C1470" s="7" t="s">
        <v>802</v>
      </c>
      <c r="D1470" s="42" t="s">
        <v>32</v>
      </c>
      <c r="E1470" s="30"/>
      <c r="F1470" s="30"/>
      <c r="G1470" s="43"/>
      <c r="H1470" s="43"/>
      <c r="I1470" s="43"/>
      <c r="J1470" s="43"/>
      <c r="K1470" s="30"/>
      <c r="L1470" s="30"/>
      <c r="M1470" s="44" t="str">
        <f t="shared" si="22"/>
        <v>IP</v>
      </c>
    </row>
    <row r="1471" spans="1:13" ht="14.4" x14ac:dyDescent="0.3">
      <c r="A1471" s="182"/>
      <c r="B1471" s="7" t="s">
        <v>801</v>
      </c>
      <c r="C1471" s="7" t="s">
        <v>802</v>
      </c>
      <c r="D1471" s="42" t="s">
        <v>33</v>
      </c>
      <c r="E1471" s="30"/>
      <c r="F1471" s="30"/>
      <c r="G1471" s="43"/>
      <c r="H1471" s="43"/>
      <c r="I1471" s="43"/>
      <c r="J1471" s="43"/>
      <c r="K1471" s="30"/>
      <c r="L1471" s="30"/>
      <c r="M1471" s="44" t="str">
        <f t="shared" si="22"/>
        <v>IP</v>
      </c>
    </row>
    <row r="1472" spans="1:13" ht="14.4" x14ac:dyDescent="0.3">
      <c r="A1472" s="182"/>
      <c r="B1472" s="7" t="s">
        <v>801</v>
      </c>
      <c r="C1472" s="7" t="s">
        <v>802</v>
      </c>
      <c r="D1472" s="42" t="s">
        <v>35</v>
      </c>
      <c r="E1472" s="30"/>
      <c r="F1472" s="30"/>
      <c r="G1472" s="43"/>
      <c r="H1472" s="43"/>
      <c r="I1472" s="43"/>
      <c r="J1472" s="43"/>
      <c r="K1472" s="30"/>
      <c r="L1472" s="30"/>
      <c r="M1472" s="44" t="str">
        <f t="shared" si="22"/>
        <v>IP</v>
      </c>
    </row>
    <row r="1473" spans="1:13" ht="14.4" x14ac:dyDescent="0.3">
      <c r="A1473" s="182"/>
      <c r="B1473" s="7" t="s">
        <v>801</v>
      </c>
      <c r="C1473" s="7" t="s">
        <v>802</v>
      </c>
      <c r="D1473" s="42" t="s">
        <v>64</v>
      </c>
      <c r="E1473" s="30"/>
      <c r="F1473" s="30"/>
      <c r="G1473" s="43"/>
      <c r="H1473" s="43"/>
      <c r="I1473" s="43"/>
      <c r="J1473" s="43"/>
      <c r="K1473" s="30"/>
      <c r="L1473" s="30"/>
      <c r="M1473" s="44" t="str">
        <f t="shared" si="22"/>
        <v>IP</v>
      </c>
    </row>
    <row r="1474" spans="1:13" ht="27.6" x14ac:dyDescent="0.3">
      <c r="A1474" s="182"/>
      <c r="B1474" s="7" t="s">
        <v>803</v>
      </c>
      <c r="C1474" s="7" t="s">
        <v>804</v>
      </c>
      <c r="D1474" s="42" t="s">
        <v>31</v>
      </c>
      <c r="E1474" s="30"/>
      <c r="F1474" s="30"/>
      <c r="G1474" s="43"/>
      <c r="H1474" s="43"/>
      <c r="I1474" s="43"/>
      <c r="J1474" s="43"/>
      <c r="K1474" s="30"/>
      <c r="L1474" s="30"/>
      <c r="M1474" s="44" t="str">
        <f t="shared" si="22"/>
        <v>IP</v>
      </c>
    </row>
    <row r="1475" spans="1:13" ht="27.6" x14ac:dyDescent="0.3">
      <c r="A1475" s="182"/>
      <c r="B1475" s="7" t="s">
        <v>803</v>
      </c>
      <c r="C1475" s="7" t="s">
        <v>804</v>
      </c>
      <c r="D1475" s="42" t="s">
        <v>32</v>
      </c>
      <c r="E1475" s="30"/>
      <c r="F1475" s="30"/>
      <c r="G1475" s="43"/>
      <c r="H1475" s="43"/>
      <c r="I1475" s="43"/>
      <c r="J1475" s="43"/>
      <c r="K1475" s="30"/>
      <c r="L1475" s="30"/>
      <c r="M1475" s="44" t="str">
        <f t="shared" si="22"/>
        <v>IP</v>
      </c>
    </row>
    <row r="1476" spans="1:13" ht="27.6" x14ac:dyDescent="0.3">
      <c r="A1476" s="182"/>
      <c r="B1476" s="7" t="s">
        <v>803</v>
      </c>
      <c r="C1476" s="7" t="s">
        <v>804</v>
      </c>
      <c r="D1476" s="42" t="s">
        <v>33</v>
      </c>
      <c r="E1476" s="30"/>
      <c r="F1476" s="30"/>
      <c r="G1476" s="43"/>
      <c r="H1476" s="43"/>
      <c r="I1476" s="43"/>
      <c r="J1476" s="43"/>
      <c r="K1476" s="30"/>
      <c r="L1476" s="30"/>
      <c r="M1476" s="44" t="str">
        <f t="shared" si="22"/>
        <v>IP</v>
      </c>
    </row>
    <row r="1477" spans="1:13" ht="27.6" x14ac:dyDescent="0.3">
      <c r="A1477" s="182"/>
      <c r="B1477" s="7" t="s">
        <v>803</v>
      </c>
      <c r="C1477" s="7" t="s">
        <v>804</v>
      </c>
      <c r="D1477" s="42" t="s">
        <v>35</v>
      </c>
      <c r="E1477" s="30"/>
      <c r="F1477" s="30"/>
      <c r="G1477" s="43"/>
      <c r="H1477" s="43"/>
      <c r="I1477" s="43"/>
      <c r="J1477" s="43"/>
      <c r="K1477" s="30"/>
      <c r="L1477" s="30"/>
      <c r="M1477" s="44" t="str">
        <f t="shared" si="22"/>
        <v>IP</v>
      </c>
    </row>
    <row r="1478" spans="1:13" ht="27.6" x14ac:dyDescent="0.3">
      <c r="A1478" s="182"/>
      <c r="B1478" s="7" t="s">
        <v>803</v>
      </c>
      <c r="C1478" s="7" t="s">
        <v>804</v>
      </c>
      <c r="D1478" s="42" t="s">
        <v>64</v>
      </c>
      <c r="E1478" s="30"/>
      <c r="F1478" s="30"/>
      <c r="G1478" s="43"/>
      <c r="H1478" s="43"/>
      <c r="I1478" s="43"/>
      <c r="J1478" s="43"/>
      <c r="K1478" s="30"/>
      <c r="L1478" s="30"/>
      <c r="M1478" s="44" t="str">
        <f t="shared" si="22"/>
        <v>IP</v>
      </c>
    </row>
    <row r="1479" spans="1:13" ht="14.4" x14ac:dyDescent="0.3">
      <c r="A1479" s="182"/>
      <c r="B1479" s="7" t="s">
        <v>805</v>
      </c>
      <c r="C1479" s="7" t="s">
        <v>806</v>
      </c>
      <c r="D1479" s="42" t="s">
        <v>31</v>
      </c>
      <c r="E1479" s="30"/>
      <c r="F1479" s="30"/>
      <c r="G1479" s="30"/>
      <c r="H1479" s="30"/>
      <c r="I1479" s="43"/>
      <c r="J1479" s="43"/>
      <c r="K1479" s="30"/>
      <c r="L1479" s="30"/>
      <c r="M1479" s="44" t="str">
        <f t="shared" si="22"/>
        <v>IP</v>
      </c>
    </row>
    <row r="1480" spans="1:13" ht="14.4" x14ac:dyDescent="0.3">
      <c r="A1480" s="182"/>
      <c r="B1480" s="7" t="s">
        <v>805</v>
      </c>
      <c r="C1480" s="7" t="s">
        <v>806</v>
      </c>
      <c r="D1480" s="42" t="s">
        <v>32</v>
      </c>
      <c r="E1480" s="30"/>
      <c r="F1480" s="30"/>
      <c r="G1480" s="30"/>
      <c r="H1480" s="30"/>
      <c r="I1480" s="43"/>
      <c r="J1480" s="43"/>
      <c r="K1480" s="30"/>
      <c r="L1480" s="30"/>
      <c r="M1480" s="44" t="str">
        <f t="shared" si="22"/>
        <v>IP</v>
      </c>
    </row>
    <row r="1481" spans="1:13" ht="14.4" x14ac:dyDescent="0.3">
      <c r="A1481" s="182"/>
      <c r="B1481" s="7" t="s">
        <v>805</v>
      </c>
      <c r="C1481" s="7" t="s">
        <v>806</v>
      </c>
      <c r="D1481" s="42" t="s">
        <v>33</v>
      </c>
      <c r="E1481" s="30"/>
      <c r="F1481" s="30"/>
      <c r="G1481" s="30"/>
      <c r="H1481" s="30"/>
      <c r="I1481" s="43"/>
      <c r="J1481" s="43"/>
      <c r="K1481" s="30"/>
      <c r="L1481" s="30"/>
      <c r="M1481" s="44" t="str">
        <f t="shared" si="22"/>
        <v>IP</v>
      </c>
    </row>
    <row r="1482" spans="1:13" ht="14.4" x14ac:dyDescent="0.3">
      <c r="A1482" s="182"/>
      <c r="B1482" s="7" t="s">
        <v>805</v>
      </c>
      <c r="C1482" s="7" t="s">
        <v>806</v>
      </c>
      <c r="D1482" s="42" t="s">
        <v>35</v>
      </c>
      <c r="E1482" s="30"/>
      <c r="F1482" s="30"/>
      <c r="G1482" s="30"/>
      <c r="H1482" s="30"/>
      <c r="I1482" s="43"/>
      <c r="J1482" s="43"/>
      <c r="K1482" s="30"/>
      <c r="L1482" s="30"/>
      <c r="M1482" s="44" t="str">
        <f t="shared" si="22"/>
        <v>IP</v>
      </c>
    </row>
    <row r="1483" spans="1:13" ht="14.4" x14ac:dyDescent="0.3">
      <c r="A1483" s="182"/>
      <c r="B1483" s="7" t="s">
        <v>805</v>
      </c>
      <c r="C1483" s="7" t="s">
        <v>806</v>
      </c>
      <c r="D1483" s="42" t="s">
        <v>64</v>
      </c>
      <c r="E1483" s="30"/>
      <c r="F1483" s="30"/>
      <c r="G1483" s="30"/>
      <c r="H1483" s="30"/>
      <c r="I1483" s="43"/>
      <c r="J1483" s="43"/>
      <c r="K1483" s="30"/>
      <c r="L1483" s="30"/>
      <c r="M1483" s="44" t="str">
        <f t="shared" si="22"/>
        <v>IP</v>
      </c>
    </row>
    <row r="1484" spans="1:13" ht="14.4" x14ac:dyDescent="0.3">
      <c r="A1484" s="182"/>
      <c r="B1484" s="7" t="s">
        <v>807</v>
      </c>
      <c r="C1484" s="7" t="s">
        <v>808</v>
      </c>
      <c r="D1484" s="42" t="s">
        <v>31</v>
      </c>
      <c r="E1484" s="30"/>
      <c r="F1484" s="30"/>
      <c r="G1484" s="30"/>
      <c r="H1484" s="30"/>
      <c r="I1484" s="43"/>
      <c r="J1484" s="43"/>
      <c r="K1484" s="30"/>
      <c r="L1484" s="30"/>
      <c r="M1484" s="44" t="str">
        <f t="shared" si="22"/>
        <v>IP</v>
      </c>
    </row>
    <row r="1485" spans="1:13" ht="14.4" x14ac:dyDescent="0.3">
      <c r="A1485" s="182"/>
      <c r="B1485" s="7" t="s">
        <v>807</v>
      </c>
      <c r="C1485" s="7" t="s">
        <v>808</v>
      </c>
      <c r="D1485" s="42" t="s">
        <v>32</v>
      </c>
      <c r="E1485" s="30"/>
      <c r="F1485" s="30"/>
      <c r="G1485" s="30"/>
      <c r="H1485" s="30"/>
      <c r="I1485" s="43"/>
      <c r="J1485" s="43"/>
      <c r="K1485" s="30"/>
      <c r="L1485" s="30"/>
      <c r="M1485" s="44" t="str">
        <f t="shared" ref="M1485:M1533" si="23">LEFT(B1485,2)</f>
        <v>IP</v>
      </c>
    </row>
    <row r="1486" spans="1:13" ht="14.4" x14ac:dyDescent="0.3">
      <c r="A1486" s="182"/>
      <c r="B1486" s="7" t="s">
        <v>807</v>
      </c>
      <c r="C1486" s="7" t="s">
        <v>808</v>
      </c>
      <c r="D1486" s="42" t="s">
        <v>33</v>
      </c>
      <c r="E1486" s="30"/>
      <c r="F1486" s="30"/>
      <c r="G1486" s="30"/>
      <c r="H1486" s="30"/>
      <c r="I1486" s="43"/>
      <c r="J1486" s="43"/>
      <c r="K1486" s="30"/>
      <c r="L1486" s="30"/>
      <c r="M1486" s="44" t="str">
        <f t="shared" si="23"/>
        <v>IP</v>
      </c>
    </row>
    <row r="1487" spans="1:13" ht="14.4" x14ac:dyDescent="0.3">
      <c r="A1487" s="182"/>
      <c r="B1487" s="7" t="s">
        <v>807</v>
      </c>
      <c r="C1487" s="7" t="s">
        <v>808</v>
      </c>
      <c r="D1487" s="42" t="s">
        <v>35</v>
      </c>
      <c r="E1487" s="30"/>
      <c r="F1487" s="30"/>
      <c r="G1487" s="30"/>
      <c r="H1487" s="30"/>
      <c r="I1487" s="43"/>
      <c r="J1487" s="43"/>
      <c r="K1487" s="30"/>
      <c r="L1487" s="30"/>
      <c r="M1487" s="44" t="str">
        <f t="shared" si="23"/>
        <v>IP</v>
      </c>
    </row>
    <row r="1488" spans="1:13" ht="14.4" x14ac:dyDescent="0.3">
      <c r="A1488" s="182"/>
      <c r="B1488" s="7" t="s">
        <v>807</v>
      </c>
      <c r="C1488" s="7" t="s">
        <v>808</v>
      </c>
      <c r="D1488" s="42" t="s">
        <v>64</v>
      </c>
      <c r="E1488" s="30"/>
      <c r="F1488" s="30"/>
      <c r="G1488" s="30"/>
      <c r="H1488" s="30"/>
      <c r="I1488" s="43"/>
      <c r="J1488" s="43"/>
      <c r="K1488" s="30"/>
      <c r="L1488" s="30"/>
      <c r="M1488" s="44" t="str">
        <f t="shared" si="23"/>
        <v>IP</v>
      </c>
    </row>
    <row r="1489" spans="1:13" ht="14.4" x14ac:dyDescent="0.3">
      <c r="A1489" s="182"/>
      <c r="B1489" s="7" t="s">
        <v>809</v>
      </c>
      <c r="C1489" s="7" t="s">
        <v>810</v>
      </c>
      <c r="D1489" s="42" t="s">
        <v>31</v>
      </c>
      <c r="E1489" s="30"/>
      <c r="F1489" s="30"/>
      <c r="G1489" s="43"/>
      <c r="H1489" s="43"/>
      <c r="I1489" s="43"/>
      <c r="J1489" s="43"/>
      <c r="K1489" s="30"/>
      <c r="L1489" s="30"/>
      <c r="M1489" s="44" t="str">
        <f t="shared" si="23"/>
        <v>IP</v>
      </c>
    </row>
    <row r="1490" spans="1:13" ht="14.4" x14ac:dyDescent="0.3">
      <c r="A1490" s="182"/>
      <c r="B1490" s="7" t="s">
        <v>809</v>
      </c>
      <c r="C1490" s="7" t="s">
        <v>810</v>
      </c>
      <c r="D1490" s="42" t="s">
        <v>32</v>
      </c>
      <c r="E1490" s="31"/>
      <c r="F1490" s="31"/>
      <c r="G1490" s="51"/>
      <c r="H1490" s="51"/>
      <c r="I1490" s="51"/>
      <c r="J1490" s="51"/>
      <c r="K1490" s="31"/>
      <c r="L1490" s="31"/>
      <c r="M1490" s="44" t="str">
        <f t="shared" si="23"/>
        <v>IP</v>
      </c>
    </row>
    <row r="1491" spans="1:13" ht="14.4" x14ac:dyDescent="0.3">
      <c r="A1491" s="182"/>
      <c r="B1491" s="7" t="s">
        <v>809</v>
      </c>
      <c r="C1491" s="7" t="s">
        <v>810</v>
      </c>
      <c r="D1491" s="42" t="s">
        <v>33</v>
      </c>
      <c r="E1491" s="31"/>
      <c r="F1491" s="31"/>
      <c r="G1491" s="51"/>
      <c r="H1491" s="51"/>
      <c r="I1491" s="51"/>
      <c r="J1491" s="51"/>
      <c r="K1491" s="31"/>
      <c r="L1491" s="31"/>
      <c r="M1491" s="44" t="str">
        <f t="shared" si="23"/>
        <v>IP</v>
      </c>
    </row>
    <row r="1492" spans="1:13" ht="14.4" x14ac:dyDescent="0.3">
      <c r="A1492" s="182"/>
      <c r="B1492" s="7" t="s">
        <v>809</v>
      </c>
      <c r="C1492" s="7" t="s">
        <v>810</v>
      </c>
      <c r="D1492" s="42" t="s">
        <v>35</v>
      </c>
      <c r="E1492" s="31"/>
      <c r="F1492" s="31"/>
      <c r="G1492" s="51"/>
      <c r="H1492" s="51"/>
      <c r="I1492" s="51"/>
      <c r="J1492" s="51"/>
      <c r="K1492" s="31"/>
      <c r="L1492" s="31"/>
      <c r="M1492" s="44" t="str">
        <f t="shared" si="23"/>
        <v>IP</v>
      </c>
    </row>
    <row r="1493" spans="1:13" ht="14.4" x14ac:dyDescent="0.3">
      <c r="A1493" s="182"/>
      <c r="B1493" s="7" t="s">
        <v>809</v>
      </c>
      <c r="C1493" s="7" t="s">
        <v>810</v>
      </c>
      <c r="D1493" s="42" t="s">
        <v>64</v>
      </c>
      <c r="E1493" s="31"/>
      <c r="F1493" s="31"/>
      <c r="G1493" s="51"/>
      <c r="H1493" s="51"/>
      <c r="I1493" s="51"/>
      <c r="J1493" s="51"/>
      <c r="K1493" s="31"/>
      <c r="L1493" s="31"/>
      <c r="M1493" s="44" t="str">
        <f t="shared" si="23"/>
        <v>IP</v>
      </c>
    </row>
    <row r="1494" spans="1:13" ht="14.4" x14ac:dyDescent="0.3">
      <c r="A1494" s="182"/>
      <c r="B1494" s="7" t="s">
        <v>811</v>
      </c>
      <c r="C1494" s="7" t="s">
        <v>812</v>
      </c>
      <c r="D1494" s="42" t="s">
        <v>31</v>
      </c>
      <c r="E1494" s="31"/>
      <c r="F1494" s="31"/>
      <c r="G1494" s="51"/>
      <c r="H1494" s="51"/>
      <c r="I1494" s="51"/>
      <c r="J1494" s="51"/>
      <c r="K1494" s="31"/>
      <c r="L1494" s="31"/>
      <c r="M1494" s="44" t="str">
        <f t="shared" si="23"/>
        <v>IP</v>
      </c>
    </row>
    <row r="1495" spans="1:13" ht="14.4" x14ac:dyDescent="0.3">
      <c r="A1495" s="182"/>
      <c r="B1495" s="7" t="s">
        <v>811</v>
      </c>
      <c r="C1495" s="7" t="s">
        <v>812</v>
      </c>
      <c r="D1495" s="42" t="s">
        <v>32</v>
      </c>
      <c r="E1495" s="31"/>
      <c r="F1495" s="31"/>
      <c r="G1495" s="51"/>
      <c r="H1495" s="51"/>
      <c r="I1495" s="51"/>
      <c r="J1495" s="51"/>
      <c r="K1495" s="31"/>
      <c r="L1495" s="31"/>
      <c r="M1495" s="44" t="str">
        <f t="shared" si="23"/>
        <v>IP</v>
      </c>
    </row>
    <row r="1496" spans="1:13" ht="14.4" x14ac:dyDescent="0.3">
      <c r="A1496" s="182"/>
      <c r="B1496" s="7" t="s">
        <v>811</v>
      </c>
      <c r="C1496" s="7" t="s">
        <v>812</v>
      </c>
      <c r="D1496" s="42" t="s">
        <v>33</v>
      </c>
      <c r="E1496" s="31"/>
      <c r="F1496" s="31"/>
      <c r="G1496" s="51"/>
      <c r="H1496" s="51"/>
      <c r="I1496" s="51"/>
      <c r="J1496" s="51"/>
      <c r="K1496" s="31"/>
      <c r="L1496" s="31"/>
      <c r="M1496" s="44" t="str">
        <f t="shared" si="23"/>
        <v>IP</v>
      </c>
    </row>
    <row r="1497" spans="1:13" ht="14.4" x14ac:dyDescent="0.3">
      <c r="A1497" s="182"/>
      <c r="B1497" s="7" t="s">
        <v>811</v>
      </c>
      <c r="C1497" s="7" t="s">
        <v>812</v>
      </c>
      <c r="D1497" s="42" t="s">
        <v>35</v>
      </c>
      <c r="E1497" s="31"/>
      <c r="F1497" s="31"/>
      <c r="G1497" s="51"/>
      <c r="H1497" s="51"/>
      <c r="I1497" s="51"/>
      <c r="J1497" s="51"/>
      <c r="K1497" s="31"/>
      <c r="L1497" s="31"/>
      <c r="M1497" s="44" t="str">
        <f t="shared" si="23"/>
        <v>IP</v>
      </c>
    </row>
    <row r="1498" spans="1:13" ht="15" thickBot="1" x14ac:dyDescent="0.35">
      <c r="A1498" s="183"/>
      <c r="B1498" s="23" t="s">
        <v>811</v>
      </c>
      <c r="C1498" s="23" t="s">
        <v>812</v>
      </c>
      <c r="D1498" s="46" t="s">
        <v>64</v>
      </c>
      <c r="E1498" s="32"/>
      <c r="F1498" s="32"/>
      <c r="G1498" s="54"/>
      <c r="H1498" s="54"/>
      <c r="I1498" s="54"/>
      <c r="J1498" s="54"/>
      <c r="K1498" s="32"/>
      <c r="L1498" s="32"/>
      <c r="M1498" s="44" t="str">
        <f t="shared" si="23"/>
        <v>IP</v>
      </c>
    </row>
    <row r="1499" spans="1:13" ht="15" thickTop="1" x14ac:dyDescent="0.3">
      <c r="A1499" s="181" t="s">
        <v>813</v>
      </c>
      <c r="B1499" s="7" t="s">
        <v>814</v>
      </c>
      <c r="C1499" s="7" t="s">
        <v>815</v>
      </c>
      <c r="D1499" s="47" t="s">
        <v>31</v>
      </c>
      <c r="E1499" s="30"/>
      <c r="F1499" s="30"/>
      <c r="G1499" s="43"/>
      <c r="H1499" s="43"/>
      <c r="I1499" s="43"/>
      <c r="J1499" s="43"/>
      <c r="K1499" s="30"/>
      <c r="L1499" s="30"/>
      <c r="M1499" s="44" t="str">
        <f t="shared" si="23"/>
        <v>SE</v>
      </c>
    </row>
    <row r="1500" spans="1:13" ht="14.4" x14ac:dyDescent="0.3">
      <c r="A1500" s="182"/>
      <c r="B1500" s="7" t="s">
        <v>814</v>
      </c>
      <c r="C1500" s="7" t="s">
        <v>815</v>
      </c>
      <c r="D1500" s="42" t="s">
        <v>32</v>
      </c>
      <c r="E1500" s="31"/>
      <c r="F1500" s="31"/>
      <c r="G1500" s="51"/>
      <c r="H1500" s="51"/>
      <c r="I1500" s="51"/>
      <c r="J1500" s="51"/>
      <c r="K1500" s="31"/>
      <c r="L1500" s="31"/>
      <c r="M1500" s="44" t="str">
        <f t="shared" si="23"/>
        <v>SE</v>
      </c>
    </row>
    <row r="1501" spans="1:13" ht="14.4" x14ac:dyDescent="0.3">
      <c r="A1501" s="182"/>
      <c r="B1501" s="7" t="s">
        <v>814</v>
      </c>
      <c r="C1501" s="7" t="s">
        <v>815</v>
      </c>
      <c r="D1501" s="42" t="s">
        <v>33</v>
      </c>
      <c r="E1501" s="31"/>
      <c r="F1501" s="31"/>
      <c r="G1501" s="51"/>
      <c r="H1501" s="51"/>
      <c r="I1501" s="51"/>
      <c r="J1501" s="51"/>
      <c r="K1501" s="31"/>
      <c r="L1501" s="31"/>
      <c r="M1501" s="44" t="str">
        <f t="shared" si="23"/>
        <v>SE</v>
      </c>
    </row>
    <row r="1502" spans="1:13" ht="14.4" x14ac:dyDescent="0.3">
      <c r="A1502" s="182"/>
      <c r="B1502" s="7" t="s">
        <v>814</v>
      </c>
      <c r="C1502" s="7" t="s">
        <v>815</v>
      </c>
      <c r="D1502" s="42" t="s">
        <v>35</v>
      </c>
      <c r="E1502" s="31"/>
      <c r="F1502" s="31"/>
      <c r="G1502" s="51"/>
      <c r="H1502" s="51"/>
      <c r="I1502" s="51"/>
      <c r="J1502" s="51"/>
      <c r="K1502" s="31"/>
      <c r="L1502" s="31"/>
      <c r="M1502" s="44" t="str">
        <f t="shared" si="23"/>
        <v>SE</v>
      </c>
    </row>
    <row r="1503" spans="1:13" ht="14.4" x14ac:dyDescent="0.3">
      <c r="A1503" s="184"/>
      <c r="B1503" s="7" t="s">
        <v>814</v>
      </c>
      <c r="C1503" s="7" t="s">
        <v>815</v>
      </c>
      <c r="D1503" s="42" t="s">
        <v>64</v>
      </c>
      <c r="E1503" s="31"/>
      <c r="F1503" s="31"/>
      <c r="G1503" s="51"/>
      <c r="H1503" s="51"/>
      <c r="I1503" s="51"/>
      <c r="J1503" s="51"/>
      <c r="K1503" s="31"/>
      <c r="L1503" s="31"/>
      <c r="M1503" s="44" t="str">
        <f t="shared" si="23"/>
        <v>SE</v>
      </c>
    </row>
    <row r="1504" spans="1:13" ht="14.4" x14ac:dyDescent="0.3">
      <c r="A1504" s="182"/>
      <c r="B1504" s="19" t="s">
        <v>816</v>
      </c>
      <c r="C1504" s="19" t="s">
        <v>817</v>
      </c>
      <c r="D1504" s="42" t="s">
        <v>31</v>
      </c>
      <c r="E1504" s="31"/>
      <c r="F1504" s="31"/>
      <c r="G1504" s="51"/>
      <c r="H1504" s="51"/>
      <c r="I1504" s="51"/>
      <c r="J1504" s="51"/>
      <c r="K1504" s="31"/>
      <c r="L1504" s="31"/>
      <c r="M1504" s="44" t="str">
        <f t="shared" si="23"/>
        <v>SE</v>
      </c>
    </row>
    <row r="1505" spans="1:13" ht="14.4" x14ac:dyDescent="0.3">
      <c r="A1505" s="182"/>
      <c r="B1505" s="19" t="s">
        <v>816</v>
      </c>
      <c r="C1505" s="19" t="s">
        <v>817</v>
      </c>
      <c r="D1505" s="42" t="s">
        <v>32</v>
      </c>
      <c r="E1505" s="31"/>
      <c r="F1505" s="31"/>
      <c r="G1505" s="51"/>
      <c r="H1505" s="51"/>
      <c r="I1505" s="51"/>
      <c r="J1505" s="51"/>
      <c r="K1505" s="31"/>
      <c r="L1505" s="31"/>
      <c r="M1505" s="44" t="str">
        <f t="shared" si="23"/>
        <v>SE</v>
      </c>
    </row>
    <row r="1506" spans="1:13" ht="15" thickBot="1" x14ac:dyDescent="0.35">
      <c r="A1506" s="182"/>
      <c r="B1506" s="19" t="s">
        <v>816</v>
      </c>
      <c r="C1506" s="19" t="s">
        <v>817</v>
      </c>
      <c r="D1506" s="42" t="s">
        <v>33</v>
      </c>
      <c r="E1506" s="31"/>
      <c r="F1506" s="31"/>
      <c r="G1506" s="51"/>
      <c r="H1506" s="51"/>
      <c r="I1506" s="51"/>
      <c r="J1506" s="51"/>
      <c r="K1506" s="31"/>
      <c r="L1506" s="31"/>
      <c r="M1506" s="44" t="str">
        <f t="shared" si="23"/>
        <v>SE</v>
      </c>
    </row>
    <row r="1507" spans="1:13" ht="15" thickBot="1" x14ac:dyDescent="0.35">
      <c r="A1507" s="182"/>
      <c r="B1507" s="19" t="s">
        <v>816</v>
      </c>
      <c r="C1507" s="19" t="s">
        <v>817</v>
      </c>
      <c r="D1507" s="42" t="s">
        <v>35</v>
      </c>
      <c r="E1507" s="31"/>
      <c r="F1507" s="31"/>
      <c r="G1507" s="51"/>
      <c r="H1507" s="51"/>
      <c r="I1507" s="51"/>
      <c r="J1507" s="51"/>
      <c r="K1507" s="31"/>
      <c r="L1507" s="31"/>
      <c r="M1507" s="44" t="str">
        <f t="shared" si="23"/>
        <v>SE</v>
      </c>
    </row>
    <row r="1508" spans="1:13" ht="15" thickBot="1" x14ac:dyDescent="0.35">
      <c r="A1508" s="185"/>
      <c r="B1508" s="23" t="s">
        <v>816</v>
      </c>
      <c r="C1508" s="23" t="s">
        <v>817</v>
      </c>
      <c r="D1508" s="46" t="s">
        <v>64</v>
      </c>
      <c r="E1508" s="32"/>
      <c r="F1508" s="32"/>
      <c r="G1508" s="54"/>
      <c r="H1508" s="54"/>
      <c r="I1508" s="54"/>
      <c r="J1508" s="54"/>
      <c r="K1508" s="32"/>
      <c r="L1508" s="32"/>
      <c r="M1508" s="44" t="str">
        <f t="shared" si="23"/>
        <v>SE</v>
      </c>
    </row>
    <row r="1509" spans="1:13" ht="15" thickTop="1" x14ac:dyDescent="0.3">
      <c r="A1509" s="186" t="s">
        <v>818</v>
      </c>
      <c r="B1509" s="7" t="s">
        <v>819</v>
      </c>
      <c r="C1509" s="7" t="s">
        <v>820</v>
      </c>
      <c r="D1509" s="47" t="s">
        <v>31</v>
      </c>
      <c r="E1509" s="30"/>
      <c r="F1509" s="30"/>
      <c r="G1509" s="43"/>
      <c r="H1509" s="43"/>
      <c r="I1509" s="43"/>
      <c r="J1509" s="43"/>
      <c r="K1509" s="30"/>
      <c r="L1509" s="30"/>
      <c r="M1509" s="44" t="str">
        <f t="shared" si="23"/>
        <v>TR</v>
      </c>
    </row>
    <row r="1510" spans="1:13" ht="14.4" x14ac:dyDescent="0.3">
      <c r="A1510" s="182"/>
      <c r="B1510" s="7" t="s">
        <v>819</v>
      </c>
      <c r="C1510" s="7" t="s">
        <v>820</v>
      </c>
      <c r="D1510" s="42" t="s">
        <v>32</v>
      </c>
      <c r="E1510" s="30"/>
      <c r="F1510" s="30"/>
      <c r="G1510" s="43"/>
      <c r="H1510" s="43"/>
      <c r="I1510" s="43"/>
      <c r="J1510" s="43"/>
      <c r="K1510" s="30"/>
      <c r="L1510" s="30"/>
      <c r="M1510" s="44" t="str">
        <f t="shared" si="23"/>
        <v>TR</v>
      </c>
    </row>
    <row r="1511" spans="1:13" ht="14.4" x14ac:dyDescent="0.3">
      <c r="A1511" s="182"/>
      <c r="B1511" s="7" t="s">
        <v>819</v>
      </c>
      <c r="C1511" s="7" t="s">
        <v>820</v>
      </c>
      <c r="D1511" s="42" t="s">
        <v>33</v>
      </c>
      <c r="E1511" s="30"/>
      <c r="F1511" s="30"/>
      <c r="G1511" s="43"/>
      <c r="H1511" s="43"/>
      <c r="I1511" s="43"/>
      <c r="J1511" s="43"/>
      <c r="K1511" s="30"/>
      <c r="L1511" s="30"/>
      <c r="M1511" s="44" t="str">
        <f t="shared" si="23"/>
        <v>TR</v>
      </c>
    </row>
    <row r="1512" spans="1:13" ht="14.4" x14ac:dyDescent="0.3">
      <c r="A1512" s="182"/>
      <c r="B1512" s="7" t="s">
        <v>819</v>
      </c>
      <c r="C1512" s="7" t="s">
        <v>820</v>
      </c>
      <c r="D1512" s="42" t="s">
        <v>35</v>
      </c>
      <c r="E1512" s="30"/>
      <c r="F1512" s="30"/>
      <c r="G1512" s="43"/>
      <c r="H1512" s="43"/>
      <c r="I1512" s="43"/>
      <c r="J1512" s="43"/>
      <c r="K1512" s="30"/>
      <c r="L1512" s="30"/>
      <c r="M1512" s="44" t="str">
        <f t="shared" si="23"/>
        <v>TR</v>
      </c>
    </row>
    <row r="1513" spans="1:13" ht="14.4" x14ac:dyDescent="0.3">
      <c r="A1513" s="182"/>
      <c r="B1513" s="7" t="s">
        <v>819</v>
      </c>
      <c r="C1513" s="7" t="s">
        <v>820</v>
      </c>
      <c r="D1513" s="42" t="s">
        <v>64</v>
      </c>
      <c r="E1513" s="30"/>
      <c r="F1513" s="30"/>
      <c r="G1513" s="43"/>
      <c r="H1513" s="43"/>
      <c r="I1513" s="43"/>
      <c r="J1513" s="43"/>
      <c r="K1513" s="30"/>
      <c r="L1513" s="30"/>
      <c r="M1513" s="44" t="str">
        <f t="shared" si="23"/>
        <v>TR</v>
      </c>
    </row>
    <row r="1514" spans="1:13" ht="14.4" x14ac:dyDescent="0.3">
      <c r="A1514" s="182"/>
      <c r="B1514" s="7" t="s">
        <v>821</v>
      </c>
      <c r="C1514" s="7" t="s">
        <v>822</v>
      </c>
      <c r="D1514" s="42" t="s">
        <v>31</v>
      </c>
      <c r="E1514" s="30"/>
      <c r="F1514" s="30"/>
      <c r="G1514" s="43"/>
      <c r="H1514" s="43"/>
      <c r="I1514" s="43"/>
      <c r="J1514" s="43"/>
      <c r="K1514" s="30"/>
      <c r="L1514" s="30"/>
      <c r="M1514" s="44" t="str">
        <f t="shared" si="23"/>
        <v>TR</v>
      </c>
    </row>
    <row r="1515" spans="1:13" ht="14.4" x14ac:dyDescent="0.3">
      <c r="A1515" s="182"/>
      <c r="B1515" s="7" t="s">
        <v>821</v>
      </c>
      <c r="C1515" s="7" t="s">
        <v>822</v>
      </c>
      <c r="D1515" s="42" t="s">
        <v>32</v>
      </c>
      <c r="E1515" s="30"/>
      <c r="F1515" s="30"/>
      <c r="G1515" s="43"/>
      <c r="H1515" s="43"/>
      <c r="I1515" s="43"/>
      <c r="J1515" s="43"/>
      <c r="K1515" s="30"/>
      <c r="L1515" s="30"/>
      <c r="M1515" s="44" t="str">
        <f t="shared" si="23"/>
        <v>TR</v>
      </c>
    </row>
    <row r="1516" spans="1:13" ht="14.4" x14ac:dyDescent="0.3">
      <c r="A1516" s="182"/>
      <c r="B1516" s="7" t="s">
        <v>821</v>
      </c>
      <c r="C1516" s="7" t="s">
        <v>822</v>
      </c>
      <c r="D1516" s="42" t="s">
        <v>33</v>
      </c>
      <c r="E1516" s="30"/>
      <c r="F1516" s="30"/>
      <c r="G1516" s="43"/>
      <c r="H1516" s="43"/>
      <c r="I1516" s="43"/>
      <c r="J1516" s="43"/>
      <c r="K1516" s="30"/>
      <c r="L1516" s="30"/>
      <c r="M1516" s="44" t="str">
        <f t="shared" si="23"/>
        <v>TR</v>
      </c>
    </row>
    <row r="1517" spans="1:13" ht="14.4" x14ac:dyDescent="0.3">
      <c r="A1517" s="182"/>
      <c r="B1517" s="7" t="s">
        <v>821</v>
      </c>
      <c r="C1517" s="7" t="s">
        <v>822</v>
      </c>
      <c r="D1517" s="42" t="s">
        <v>35</v>
      </c>
      <c r="E1517" s="30"/>
      <c r="F1517" s="30"/>
      <c r="G1517" s="43"/>
      <c r="H1517" s="43"/>
      <c r="I1517" s="43"/>
      <c r="J1517" s="43"/>
      <c r="K1517" s="30"/>
      <c r="L1517" s="30"/>
      <c r="M1517" s="44" t="str">
        <f t="shared" si="23"/>
        <v>TR</v>
      </c>
    </row>
    <row r="1518" spans="1:13" ht="14.4" x14ac:dyDescent="0.3">
      <c r="A1518" s="182"/>
      <c r="B1518" s="7" t="s">
        <v>821</v>
      </c>
      <c r="C1518" s="7" t="s">
        <v>822</v>
      </c>
      <c r="D1518" s="42" t="s">
        <v>64</v>
      </c>
      <c r="E1518" s="30"/>
      <c r="F1518" s="30"/>
      <c r="G1518" s="43"/>
      <c r="H1518" s="43"/>
      <c r="I1518" s="43"/>
      <c r="J1518" s="43"/>
      <c r="K1518" s="30"/>
      <c r="L1518" s="30"/>
      <c r="M1518" s="44" t="str">
        <f t="shared" si="23"/>
        <v>TR</v>
      </c>
    </row>
    <row r="1519" spans="1:13" ht="27.6" x14ac:dyDescent="0.3">
      <c r="A1519" s="182"/>
      <c r="B1519" s="19" t="s">
        <v>823</v>
      </c>
      <c r="C1519" s="7" t="s">
        <v>824</v>
      </c>
      <c r="D1519" s="42" t="s">
        <v>31</v>
      </c>
      <c r="E1519" s="31"/>
      <c r="F1519" s="30"/>
      <c r="G1519" s="43"/>
      <c r="H1519" s="43"/>
      <c r="I1519" s="43"/>
      <c r="J1519" s="43"/>
      <c r="K1519" s="30"/>
      <c r="L1519" s="30"/>
      <c r="M1519" s="44" t="str">
        <f t="shared" si="23"/>
        <v>TR</v>
      </c>
    </row>
    <row r="1520" spans="1:13" ht="27.6" x14ac:dyDescent="0.3">
      <c r="A1520" s="182"/>
      <c r="B1520" s="19" t="s">
        <v>823</v>
      </c>
      <c r="C1520" s="19" t="s">
        <v>824</v>
      </c>
      <c r="D1520" s="42" t="s">
        <v>32</v>
      </c>
      <c r="E1520" s="31"/>
      <c r="F1520" s="31"/>
      <c r="G1520" s="51"/>
      <c r="H1520" s="51"/>
      <c r="I1520" s="51"/>
      <c r="J1520" s="51"/>
      <c r="K1520" s="31"/>
      <c r="L1520" s="31"/>
      <c r="M1520" s="44" t="str">
        <f t="shared" si="23"/>
        <v>TR</v>
      </c>
    </row>
    <row r="1521" spans="1:13" ht="28.2" thickBot="1" x14ac:dyDescent="0.35">
      <c r="A1521" s="182"/>
      <c r="B1521" s="19" t="s">
        <v>823</v>
      </c>
      <c r="C1521" s="19" t="s">
        <v>824</v>
      </c>
      <c r="D1521" s="42" t="s">
        <v>33</v>
      </c>
      <c r="E1521" s="31"/>
      <c r="F1521" s="31"/>
      <c r="G1521" s="51"/>
      <c r="H1521" s="51"/>
      <c r="I1521" s="51"/>
      <c r="J1521" s="51"/>
      <c r="K1521" s="31"/>
      <c r="L1521" s="31"/>
      <c r="M1521" s="44" t="str">
        <f t="shared" si="23"/>
        <v>TR</v>
      </c>
    </row>
    <row r="1522" spans="1:13" ht="28.2" thickBot="1" x14ac:dyDescent="0.35">
      <c r="A1522" s="182"/>
      <c r="B1522" s="19" t="s">
        <v>823</v>
      </c>
      <c r="C1522" s="19" t="s">
        <v>824</v>
      </c>
      <c r="D1522" s="42" t="s">
        <v>35</v>
      </c>
      <c r="E1522" s="31"/>
      <c r="F1522" s="31"/>
      <c r="G1522" s="51"/>
      <c r="H1522" s="51"/>
      <c r="I1522" s="51"/>
      <c r="J1522" s="51"/>
      <c r="K1522" s="31"/>
      <c r="L1522" s="31"/>
      <c r="M1522" s="44" t="str">
        <f t="shared" si="23"/>
        <v>TR</v>
      </c>
    </row>
    <row r="1523" spans="1:13" ht="28.2" thickBot="1" x14ac:dyDescent="0.35">
      <c r="A1523" s="182"/>
      <c r="B1523" s="23" t="s">
        <v>823</v>
      </c>
      <c r="C1523" s="23" t="s">
        <v>824</v>
      </c>
      <c r="D1523" s="46" t="s">
        <v>64</v>
      </c>
      <c r="E1523" s="32"/>
      <c r="F1523" s="32"/>
      <c r="G1523" s="54"/>
      <c r="H1523" s="54"/>
      <c r="I1523" s="54"/>
      <c r="J1523" s="54"/>
      <c r="K1523" s="32"/>
      <c r="L1523" s="32"/>
      <c r="M1523" s="44" t="str">
        <f t="shared" si="23"/>
        <v>TR</v>
      </c>
    </row>
    <row r="1524" spans="1:13" ht="15" thickTop="1" x14ac:dyDescent="0.3">
      <c r="A1524" s="176" t="s">
        <v>825</v>
      </c>
      <c r="B1524" s="18" t="s">
        <v>826</v>
      </c>
      <c r="C1524" s="18" t="s">
        <v>827</v>
      </c>
      <c r="D1524" s="47" t="s">
        <v>31</v>
      </c>
      <c r="E1524" s="33"/>
      <c r="F1524" s="33"/>
      <c r="G1524" s="48"/>
      <c r="H1524" s="48"/>
      <c r="I1524" s="48"/>
      <c r="J1524" s="48"/>
      <c r="K1524" s="33"/>
      <c r="L1524" s="33"/>
      <c r="M1524" s="44" t="str">
        <f t="shared" si="23"/>
        <v>UL</v>
      </c>
    </row>
    <row r="1525" spans="1:13" ht="14.4" x14ac:dyDescent="0.3">
      <c r="A1525" s="177"/>
      <c r="B1525" s="7" t="s">
        <v>826</v>
      </c>
      <c r="C1525" s="7" t="s">
        <v>827</v>
      </c>
      <c r="D1525" s="42" t="s">
        <v>32</v>
      </c>
      <c r="E1525" s="30"/>
      <c r="F1525" s="30"/>
      <c r="G1525" s="43"/>
      <c r="H1525" s="43"/>
      <c r="I1525" s="43"/>
      <c r="J1525" s="43"/>
      <c r="K1525" s="30"/>
      <c r="L1525" s="30"/>
      <c r="M1525" s="44" t="str">
        <f t="shared" si="23"/>
        <v>UL</v>
      </c>
    </row>
    <row r="1526" spans="1:13" ht="14.4" x14ac:dyDescent="0.3">
      <c r="A1526" s="178"/>
      <c r="B1526" s="7" t="s">
        <v>826</v>
      </c>
      <c r="C1526" s="7" t="s">
        <v>827</v>
      </c>
      <c r="D1526" s="42" t="s">
        <v>33</v>
      </c>
      <c r="E1526" s="30"/>
      <c r="F1526" s="30"/>
      <c r="G1526" s="43"/>
      <c r="H1526" s="43"/>
      <c r="I1526" s="43"/>
      <c r="J1526" s="43"/>
      <c r="K1526" s="30"/>
      <c r="L1526" s="30"/>
      <c r="M1526" s="44" t="str">
        <f t="shared" si="23"/>
        <v>UL</v>
      </c>
    </row>
    <row r="1527" spans="1:13" ht="14.4" x14ac:dyDescent="0.3">
      <c r="A1527" s="178"/>
      <c r="B1527" s="7" t="s">
        <v>826</v>
      </c>
      <c r="C1527" s="7" t="s">
        <v>827</v>
      </c>
      <c r="D1527" s="42" t="s">
        <v>35</v>
      </c>
      <c r="E1527" s="30"/>
      <c r="F1527" s="30"/>
      <c r="G1527" s="43"/>
      <c r="H1527" s="43"/>
      <c r="I1527" s="43"/>
      <c r="J1527" s="43"/>
      <c r="K1527" s="30"/>
      <c r="L1527" s="30"/>
      <c r="M1527" s="44" t="str">
        <f t="shared" si="23"/>
        <v>UL</v>
      </c>
    </row>
    <row r="1528" spans="1:13" ht="14.4" x14ac:dyDescent="0.3">
      <c r="A1528" s="187"/>
      <c r="B1528" s="19" t="s">
        <v>826</v>
      </c>
      <c r="C1528" s="19" t="s">
        <v>827</v>
      </c>
      <c r="D1528" s="42" t="s">
        <v>64</v>
      </c>
      <c r="E1528" s="31"/>
      <c r="F1528" s="31"/>
      <c r="G1528" s="51"/>
      <c r="H1528" s="51"/>
      <c r="I1528" s="51"/>
      <c r="J1528" s="51"/>
      <c r="K1528" s="31"/>
      <c r="L1528" s="31"/>
      <c r="M1528" s="44" t="str">
        <f t="shared" si="23"/>
        <v>UL</v>
      </c>
    </row>
    <row r="1529" spans="1:13" ht="17.100000000000001" customHeight="1" x14ac:dyDescent="0.3">
      <c r="A1529" s="178"/>
      <c r="B1529" s="7" t="s">
        <v>828</v>
      </c>
      <c r="C1529" s="7" t="s">
        <v>829</v>
      </c>
      <c r="D1529" s="42" t="s">
        <v>31</v>
      </c>
      <c r="E1529" s="30"/>
      <c r="F1529" s="30"/>
      <c r="G1529" s="43"/>
      <c r="H1529" s="43"/>
      <c r="I1529" s="43"/>
      <c r="J1529" s="43"/>
      <c r="K1529" s="30"/>
      <c r="L1529" s="30"/>
      <c r="M1529" s="44" t="str">
        <f t="shared" si="23"/>
        <v>UL</v>
      </c>
    </row>
    <row r="1530" spans="1:13" ht="17.100000000000001" customHeight="1" x14ac:dyDescent="0.3">
      <c r="A1530" s="177"/>
      <c r="B1530" s="7" t="s">
        <v>828</v>
      </c>
      <c r="C1530" s="7" t="s">
        <v>829</v>
      </c>
      <c r="D1530" s="42" t="s">
        <v>32</v>
      </c>
      <c r="E1530" s="30"/>
      <c r="F1530" s="30"/>
      <c r="G1530" s="43"/>
      <c r="H1530" s="43"/>
      <c r="I1530" s="43"/>
      <c r="J1530" s="43"/>
      <c r="K1530" s="30"/>
      <c r="L1530" s="30"/>
      <c r="M1530" s="44" t="str">
        <f t="shared" si="23"/>
        <v>UL</v>
      </c>
    </row>
    <row r="1531" spans="1:13" ht="17.100000000000001" customHeight="1" x14ac:dyDescent="0.3">
      <c r="A1531" s="178"/>
      <c r="B1531" s="7" t="s">
        <v>828</v>
      </c>
      <c r="C1531" s="7" t="s">
        <v>829</v>
      </c>
      <c r="D1531" s="42" t="s">
        <v>33</v>
      </c>
      <c r="E1531" s="30"/>
      <c r="F1531" s="30"/>
      <c r="G1531" s="43"/>
      <c r="H1531" s="43"/>
      <c r="I1531" s="43"/>
      <c r="J1531" s="43"/>
      <c r="K1531" s="30"/>
      <c r="L1531" s="30"/>
      <c r="M1531" s="44" t="str">
        <f t="shared" si="23"/>
        <v>UL</v>
      </c>
    </row>
    <row r="1532" spans="1:13" ht="17.100000000000001" customHeight="1" x14ac:dyDescent="0.3">
      <c r="A1532" s="178"/>
      <c r="B1532" s="7" t="s">
        <v>828</v>
      </c>
      <c r="C1532" s="7" t="s">
        <v>829</v>
      </c>
      <c r="D1532" s="42" t="s">
        <v>35</v>
      </c>
      <c r="E1532" s="30"/>
      <c r="F1532" s="30"/>
      <c r="G1532" s="43"/>
      <c r="H1532" s="43"/>
      <c r="I1532" s="43"/>
      <c r="J1532" s="43"/>
      <c r="K1532" s="30"/>
      <c r="L1532" s="30"/>
      <c r="M1532" s="44" t="str">
        <f t="shared" si="23"/>
        <v>UL</v>
      </c>
    </row>
    <row r="1533" spans="1:13" ht="17.100000000000001" customHeight="1" thickBot="1" x14ac:dyDescent="0.35">
      <c r="A1533" s="188"/>
      <c r="B1533" s="23" t="s">
        <v>828</v>
      </c>
      <c r="C1533" s="23" t="s">
        <v>829</v>
      </c>
      <c r="D1533" s="46" t="s">
        <v>64</v>
      </c>
      <c r="E1533" s="32"/>
      <c r="F1533" s="32"/>
      <c r="G1533" s="54"/>
      <c r="H1533" s="54"/>
      <c r="I1533" s="54"/>
      <c r="J1533" s="54"/>
      <c r="K1533" s="32"/>
      <c r="L1533" s="32"/>
      <c r="M1533" s="44" t="str">
        <f t="shared" si="23"/>
        <v>UL</v>
      </c>
    </row>
    <row r="1534" spans="1:13" ht="17.100000000000001" customHeight="1" thickTop="1" x14ac:dyDescent="0.3">
      <c r="A1534" s="70"/>
      <c r="B1534" s="8"/>
      <c r="C1534" s="8"/>
    </row>
    <row r="1535" spans="1:13" ht="17.100000000000001" hidden="1" customHeight="1" x14ac:dyDescent="0.3">
      <c r="A1535" s="70"/>
      <c r="B1535" s="8"/>
      <c r="C1535" s="8"/>
    </row>
    <row r="1537" spans="3:5" ht="14.4" hidden="1" x14ac:dyDescent="0.3">
      <c r="C1537" s="72"/>
      <c r="E1537" s="70"/>
    </row>
  </sheetData>
  <sheetProtection algorithmName="SHA-512" hashValue="M/rJQcM8IMfrYC6B8l32AalNNZ2eIDDD6lpkaCdXkjE0PhldsDIoVy+NFBxVSuML80QMoyP6J/AA0Xma/AwgfQ==" saltValue="V/1axkN/fIwqjDezeenFbw==" spinCount="100000" sheet="1" formatCells="0" formatColumns="0" formatRows="0" insertHyperlinks="0" autoFilter="0" pivotTables="0"/>
  <autoFilter ref="A11:M1533" xr:uid="{7C268DC5-8E9D-4BAC-9E29-10C465D63680}"/>
  <mergeCells count="51">
    <mergeCell ref="F7:G7"/>
    <mergeCell ref="C1:D1"/>
    <mergeCell ref="C2:C3"/>
    <mergeCell ref="A7:B7"/>
    <mergeCell ref="A5:B5"/>
    <mergeCell ref="A6:B6"/>
    <mergeCell ref="E1:J2"/>
    <mergeCell ref="I6:J6"/>
    <mergeCell ref="I4:J4"/>
    <mergeCell ref="I5:J5"/>
    <mergeCell ref="E4:G4"/>
    <mergeCell ref="F5:G5"/>
    <mergeCell ref="F6:G6"/>
    <mergeCell ref="A764:A801"/>
    <mergeCell ref="E10:F10"/>
    <mergeCell ref="G10:H10"/>
    <mergeCell ref="I10:J10"/>
    <mergeCell ref="A12:A236"/>
    <mergeCell ref="A237:A261"/>
    <mergeCell ref="A262:A324"/>
    <mergeCell ref="A325:A371"/>
    <mergeCell ref="A372:A516"/>
    <mergeCell ref="A517:A608"/>
    <mergeCell ref="A609:A701"/>
    <mergeCell ref="A702:A763"/>
    <mergeCell ref="A1424:A1438"/>
    <mergeCell ref="A802:A841"/>
    <mergeCell ref="A842:A902"/>
    <mergeCell ref="A903:A928"/>
    <mergeCell ref="A929:A958"/>
    <mergeCell ref="A959:A1006"/>
    <mergeCell ref="A1007:A1075"/>
    <mergeCell ref="A1076:A1217"/>
    <mergeCell ref="A1218:A1328"/>
    <mergeCell ref="A1329:A1378"/>
    <mergeCell ref="A1379:A1388"/>
    <mergeCell ref="A1389:A1423"/>
    <mergeCell ref="A1439:A1468"/>
    <mergeCell ref="A1469:A1498"/>
    <mergeCell ref="A1499:A1508"/>
    <mergeCell ref="A1509:A1523"/>
    <mergeCell ref="A1524:A1533"/>
    <mergeCell ref="A8:B8"/>
    <mergeCell ref="K10:K11"/>
    <mergeCell ref="M10:M11"/>
    <mergeCell ref="L10:L11"/>
    <mergeCell ref="D10:D11"/>
    <mergeCell ref="C10:C11"/>
    <mergeCell ref="A10:A11"/>
    <mergeCell ref="B10:B11"/>
    <mergeCell ref="F8:G8"/>
  </mergeCells>
  <dataValidations count="11">
    <dataValidation allowBlank="1" showInputMessage="1" showErrorMessage="1" prompt="State, territory, or name of the administering entity" sqref="C5" xr:uid="{7D75F505-03BD-44FE-81D1-A624ADDA14EE}"/>
    <dataValidation allowBlank="1" showInputMessage="1" showErrorMessage="1" prompt="SAW Completion: MM/DD/YYYY" sqref="C8" xr:uid="{751EB52A-BADF-4027-B0E6-4BD66B66C94A}"/>
    <dataValidation allowBlank="1" showInputMessage="1" showErrorMessage="1" promptTitle="Control Results" prompt="Met - Completely satisfied._x000a_Partially Met - Partially satisfied, provide comments._x000a_Not Met - Not satisfied, provide comments._x000a_N/A - Not applicable, provide comments." sqref="K10:K11" xr:uid="{9B655AE5-8477-45CB-9CEC-5A8595B3E112}"/>
    <dataValidation type="list" allowBlank="1" showInputMessage="1" showErrorMessage="1" error="Please select from the drop down menu." sqref="K12:K1533" xr:uid="{4A1A6BAF-D412-4DDA-A5E2-52BD7ED424F7}">
      <formula1>"Met, Partially Met, Not Met, N/A"</formula1>
    </dataValidation>
    <dataValidation type="list" allowBlank="1" showInputMessage="1" showErrorMessage="1" error="Please select from the drop down menu." sqref="H12:H1488 J17:J1378 F12:F1533" xr:uid="{BDE2FB38-BE46-4AE4-85AC-9E6E88C50FF1}">
      <formula1>"Pass, Fail, N/A"</formula1>
    </dataValidation>
    <dataValidation allowBlank="1" showInputMessage="1" showErrorMessage="1" promptTitle="Examine" prompt="Identify artifacts and processes examined for each control." sqref="E10:F10" xr:uid="{4DF0F6D6-13B7-4E5F-BF33-EB3FC0AB8CA7}"/>
    <dataValidation allowBlank="1" showInputMessage="1" showErrorMessage="1" promptTitle="Test" prompt="Identify methods and objects used to test each control. If automated tools were utilized for the assessment, identify which tools were utilized. " sqref="I10:J10" xr:uid="{3A8FC1BC-3859-48EA-BBD3-4B3A39235E02}"/>
    <dataValidation allowBlank="1" showInputMessage="1" showErrorMessage="1" promptTitle="Interview" prompt="Identify the personnel or the role of the individual interviewed to confirm implementation of each control. " sqref="G10:H10" xr:uid="{72271B92-B381-4F02-BB67-404CF4E6F78D}"/>
    <dataValidation allowBlank="1" showInputMessage="1" showErrorMessage="1" promptTitle="Attestation Year" prompt="Annual attestation year(s) for the controls being assessed in addition to supplemental controls required by CMS (if any). Follow the instructions in the ‘General Instructions’ tab to select the controls being assessed." sqref="D10:D11" xr:uid="{19DA3AB7-8B26-4CA7-9359-17F388241D2A}"/>
    <dataValidation allowBlank="1" showInputMessage="1" showErrorMessage="1" promptTitle="Comments" prompt="Include details necessary to clarify weakness information, status, and/or traceability. If the solution does not fully address each control requirement, document any compensating controls in place that reduce the residual risk." sqref="L10:L11" xr:uid="{30426377-1802-4C34-95D2-3BBD83DBEDAE}"/>
    <dataValidation allowBlank="1" showInputMessage="1" showErrorMessage="1" promptTitle="Control Family" prompt="Easily scroll down through control families using this column." sqref="A10:A11" xr:uid="{45C6AD00-E770-4BDC-8B70-26D8A140776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B952A1-CBD0-4742-8702-B47F384EA52B}">
          <x14:formula1>
            <xm:f>'Data Sheet'!$E$2:$E$3</xm:f>
          </x14:formula1>
          <xm:sqref>D15:D1532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AD91C-1163-4E91-9638-D5A981477582}">
  <sheetPr>
    <tabColor theme="9" tint="0.79998168889431442"/>
  </sheetPr>
  <dimension ref="A1:H273"/>
  <sheetViews>
    <sheetView workbookViewId="0">
      <pane ySplit="10" topLeftCell="A11" activePane="bottomLeft" state="frozen"/>
      <selection pane="bottomLeft" activeCell="A12" sqref="A12"/>
    </sheetView>
  </sheetViews>
  <sheetFormatPr defaultColWidth="9.77734375" defaultRowHeight="13.8" x14ac:dyDescent="0.3"/>
  <cols>
    <col min="1" max="1" width="22" style="89" customWidth="1"/>
    <col min="2" max="2" width="22.21875" style="90" customWidth="1"/>
    <col min="3" max="3" width="13.5546875" style="90" customWidth="1"/>
    <col min="4" max="4" width="16.21875" style="90" customWidth="1"/>
    <col min="5" max="5" width="16.77734375" style="90" customWidth="1"/>
    <col min="6" max="6" width="86.21875" style="89" customWidth="1"/>
    <col min="7" max="7" width="35.77734375" style="89" customWidth="1"/>
    <col min="8" max="8" width="50" style="89" customWidth="1"/>
    <col min="9" max="13" width="9.77734375" style="158" customWidth="1"/>
    <col min="14" max="16382" width="9.77734375" style="158"/>
    <col min="16383" max="16383" width="8.77734375" style="158" customWidth="1"/>
    <col min="16384" max="16384" width="9.77734375" style="158" customWidth="1"/>
  </cols>
  <sheetData>
    <row r="1" spans="1:8" s="152" customFormat="1" ht="18.75" customHeight="1" x14ac:dyDescent="0.3">
      <c r="A1" s="78"/>
      <c r="B1" s="79"/>
      <c r="C1" s="79"/>
      <c r="D1" s="79"/>
      <c r="E1" s="79"/>
      <c r="F1" s="78"/>
      <c r="G1" s="78"/>
      <c r="H1" s="78"/>
    </row>
    <row r="2" spans="1:8" s="153" customFormat="1" ht="17.100000000000001" customHeight="1" x14ac:dyDescent="0.3">
      <c r="A2" s="207" t="s">
        <v>889</v>
      </c>
      <c r="B2" s="207"/>
      <c r="C2" s="79"/>
      <c r="D2" s="208" t="s">
        <v>911</v>
      </c>
      <c r="E2" s="208"/>
      <c r="F2" s="208"/>
      <c r="G2" s="208"/>
      <c r="H2" s="150"/>
    </row>
    <row r="3" spans="1:8" s="154" customFormat="1" ht="17.100000000000001" customHeight="1" x14ac:dyDescent="0.3">
      <c r="A3" s="114" t="s">
        <v>38</v>
      </c>
      <c r="B3" s="114" t="s">
        <v>888</v>
      </c>
      <c r="C3" s="79"/>
      <c r="D3" s="208"/>
      <c r="E3" s="208"/>
      <c r="F3" s="208"/>
      <c r="G3" s="208"/>
      <c r="H3" s="80"/>
    </row>
    <row r="4" spans="1:8" s="153" customFormat="1" ht="15.75" customHeight="1" x14ac:dyDescent="0.3">
      <c r="A4" s="115" t="s">
        <v>839</v>
      </c>
      <c r="B4" s="115">
        <f>COUNTIF(C:C, "=Critical")</f>
        <v>0</v>
      </c>
      <c r="C4" s="81"/>
      <c r="D4" s="208"/>
      <c r="E4" s="208"/>
      <c r="F4" s="208"/>
      <c r="G4" s="208"/>
      <c r="H4" s="81"/>
    </row>
    <row r="5" spans="1:8" s="153" customFormat="1" ht="15.75" customHeight="1" x14ac:dyDescent="0.3">
      <c r="A5" s="115" t="s">
        <v>41</v>
      </c>
      <c r="B5" s="115">
        <f>COUNTIF(C:C, "=High")</f>
        <v>1</v>
      </c>
      <c r="C5" s="81"/>
      <c r="D5" s="208"/>
      <c r="E5" s="208"/>
      <c r="F5" s="208"/>
      <c r="G5" s="208"/>
      <c r="H5" s="81"/>
    </row>
    <row r="6" spans="1:8" s="153" customFormat="1" ht="15.75" customHeight="1" x14ac:dyDescent="0.3">
      <c r="A6" s="115" t="s">
        <v>840</v>
      </c>
      <c r="B6" s="115">
        <f>COUNTIF(C:C, "=Moderate")</f>
        <v>0</v>
      </c>
      <c r="C6" s="81"/>
      <c r="D6" s="208"/>
      <c r="E6" s="208"/>
      <c r="F6" s="208"/>
      <c r="G6" s="208"/>
      <c r="H6" s="81"/>
    </row>
    <row r="7" spans="1:8" s="153" customFormat="1" ht="15.75" customHeight="1" thickBot="1" x14ac:dyDescent="0.35">
      <c r="A7" s="115" t="s">
        <v>841</v>
      </c>
      <c r="B7" s="115">
        <f>COUNTIF(C:C, "=Low")</f>
        <v>0</v>
      </c>
      <c r="C7" s="81"/>
      <c r="D7" s="208"/>
      <c r="E7" s="208"/>
      <c r="F7" s="208"/>
      <c r="G7" s="208"/>
      <c r="H7" s="81"/>
    </row>
    <row r="8" spans="1:8" s="153" customFormat="1" ht="15.75" customHeight="1" thickTop="1" x14ac:dyDescent="0.3">
      <c r="A8" s="116" t="s">
        <v>842</v>
      </c>
      <c r="B8" s="117">
        <f>SUM(B4:B7)</f>
        <v>1</v>
      </c>
      <c r="C8" s="81"/>
      <c r="D8" s="81"/>
      <c r="E8" s="81"/>
      <c r="F8" s="81"/>
      <c r="G8" s="81"/>
      <c r="H8" s="81"/>
    </row>
    <row r="9" spans="1:8" s="153" customFormat="1" ht="11.1" customHeight="1" x14ac:dyDescent="0.3">
      <c r="A9" s="82"/>
      <c r="B9" s="82"/>
      <c r="C9" s="81"/>
      <c r="D9" s="81"/>
      <c r="E9" s="81"/>
      <c r="F9" s="81"/>
      <c r="G9" s="81"/>
      <c r="H9" s="81"/>
    </row>
    <row r="10" spans="1:8" s="155" customFormat="1" ht="50.55" customHeight="1" thickBot="1" x14ac:dyDescent="0.35">
      <c r="A10" s="118" t="s">
        <v>830</v>
      </c>
      <c r="B10" s="118" t="s">
        <v>835</v>
      </c>
      <c r="C10" s="118" t="s">
        <v>38</v>
      </c>
      <c r="D10" s="118" t="s">
        <v>899</v>
      </c>
      <c r="E10" s="118" t="s">
        <v>836</v>
      </c>
      <c r="F10" s="118" t="s">
        <v>831</v>
      </c>
      <c r="G10" s="118" t="s">
        <v>39</v>
      </c>
      <c r="H10" s="118" t="s">
        <v>40</v>
      </c>
    </row>
    <row r="11" spans="1:8" s="156" customFormat="1" ht="97.2" thickTop="1" x14ac:dyDescent="0.3">
      <c r="A11" s="83">
        <v>1</v>
      </c>
      <c r="B11" s="84" t="s">
        <v>895</v>
      </c>
      <c r="C11" s="84" t="s">
        <v>41</v>
      </c>
      <c r="D11" s="84" t="s">
        <v>846</v>
      </c>
      <c r="E11" s="84" t="s">
        <v>42</v>
      </c>
      <c r="F11" s="84" t="s">
        <v>43</v>
      </c>
      <c r="G11" s="84" t="s">
        <v>44</v>
      </c>
      <c r="H11" s="84" t="s">
        <v>902</v>
      </c>
    </row>
    <row r="12" spans="1:8" s="157" customFormat="1" ht="14.4" thickTop="1" x14ac:dyDescent="0.3">
      <c r="A12" s="42"/>
      <c r="B12" s="30"/>
      <c r="C12" s="85"/>
      <c r="D12" s="85"/>
      <c r="E12" s="85"/>
      <c r="F12" s="86"/>
      <c r="G12" s="86"/>
      <c r="H12" s="86"/>
    </row>
    <row r="13" spans="1:8" s="157" customFormat="1" x14ac:dyDescent="0.3">
      <c r="A13" s="42"/>
      <c r="B13" s="30"/>
      <c r="C13" s="85"/>
      <c r="D13" s="85"/>
      <c r="E13" s="85"/>
      <c r="F13" s="86"/>
      <c r="G13" s="86"/>
      <c r="H13" s="86"/>
    </row>
    <row r="14" spans="1:8" s="157" customFormat="1" x14ac:dyDescent="0.3">
      <c r="A14" s="42"/>
      <c r="B14" s="30"/>
      <c r="C14" s="85"/>
      <c r="D14" s="85"/>
      <c r="E14" s="85"/>
      <c r="F14" s="86"/>
      <c r="G14" s="86"/>
      <c r="H14" s="86"/>
    </row>
    <row r="15" spans="1:8" s="157" customFormat="1" x14ac:dyDescent="0.3">
      <c r="A15" s="42"/>
      <c r="B15" s="30"/>
      <c r="C15" s="85"/>
      <c r="D15" s="85"/>
      <c r="E15" s="85"/>
      <c r="F15" s="86"/>
      <c r="G15" s="86"/>
      <c r="H15" s="86"/>
    </row>
    <row r="16" spans="1:8" s="157" customFormat="1" x14ac:dyDescent="0.3">
      <c r="A16" s="42"/>
      <c r="B16" s="30"/>
      <c r="C16" s="85"/>
      <c r="D16" s="85"/>
      <c r="E16" s="85"/>
      <c r="F16" s="86"/>
      <c r="G16" s="86"/>
      <c r="H16" s="86"/>
    </row>
    <row r="17" spans="1:8" s="157" customFormat="1" x14ac:dyDescent="0.3">
      <c r="A17" s="42"/>
      <c r="B17" s="30"/>
      <c r="C17" s="85"/>
      <c r="D17" s="85"/>
      <c r="E17" s="85"/>
      <c r="F17" s="86"/>
      <c r="G17" s="86"/>
      <c r="H17" s="86"/>
    </row>
    <row r="18" spans="1:8" s="157" customFormat="1" x14ac:dyDescent="0.3">
      <c r="A18" s="42"/>
      <c r="B18" s="30"/>
      <c r="C18" s="85"/>
      <c r="D18" s="85"/>
      <c r="E18" s="85"/>
      <c r="F18" s="86"/>
      <c r="G18" s="86"/>
      <c r="H18" s="86"/>
    </row>
    <row r="19" spans="1:8" s="157" customFormat="1" x14ac:dyDescent="0.3">
      <c r="A19" s="42"/>
      <c r="B19" s="30"/>
      <c r="C19" s="85"/>
      <c r="D19" s="85"/>
      <c r="E19" s="85"/>
      <c r="F19" s="86"/>
      <c r="G19" s="86"/>
      <c r="H19" s="86"/>
    </row>
    <row r="20" spans="1:8" s="157" customFormat="1" x14ac:dyDescent="0.3">
      <c r="A20" s="42"/>
      <c r="B20" s="30"/>
      <c r="C20" s="85"/>
      <c r="D20" s="85"/>
      <c r="E20" s="85"/>
      <c r="F20" s="86"/>
      <c r="G20" s="86"/>
      <c r="H20" s="86"/>
    </row>
    <row r="21" spans="1:8" s="157" customFormat="1" x14ac:dyDescent="0.3">
      <c r="A21" s="42"/>
      <c r="B21" s="30"/>
      <c r="C21" s="85"/>
      <c r="D21" s="85"/>
      <c r="E21" s="85"/>
      <c r="F21" s="86"/>
      <c r="G21" s="86"/>
      <c r="H21" s="86"/>
    </row>
    <row r="22" spans="1:8" s="157" customFormat="1" x14ac:dyDescent="0.3">
      <c r="A22" s="42"/>
      <c r="B22" s="30"/>
      <c r="C22" s="85"/>
      <c r="D22" s="85"/>
      <c r="E22" s="85"/>
      <c r="F22" s="86"/>
      <c r="G22" s="86"/>
      <c r="H22" s="86"/>
    </row>
    <row r="23" spans="1:8" s="157" customFormat="1" x14ac:dyDescent="0.3">
      <c r="A23" s="42"/>
      <c r="B23" s="30"/>
      <c r="C23" s="85"/>
      <c r="D23" s="85"/>
      <c r="E23" s="85"/>
      <c r="F23" s="86"/>
      <c r="G23" s="86"/>
      <c r="H23" s="86"/>
    </row>
    <row r="24" spans="1:8" s="157" customFormat="1" x14ac:dyDescent="0.3">
      <c r="A24" s="42"/>
      <c r="B24" s="30"/>
      <c r="C24" s="85"/>
      <c r="D24" s="85"/>
      <c r="E24" s="85"/>
      <c r="F24" s="86"/>
      <c r="G24" s="86"/>
      <c r="H24" s="86"/>
    </row>
    <row r="25" spans="1:8" s="157" customFormat="1" x14ac:dyDescent="0.3">
      <c r="A25" s="42"/>
      <c r="B25" s="30"/>
      <c r="C25" s="85"/>
      <c r="D25" s="85"/>
      <c r="E25" s="85"/>
      <c r="F25" s="86"/>
      <c r="G25" s="86"/>
      <c r="H25" s="86"/>
    </row>
    <row r="26" spans="1:8" s="157" customFormat="1" x14ac:dyDescent="0.3">
      <c r="A26" s="42"/>
      <c r="B26" s="30"/>
      <c r="C26" s="85"/>
      <c r="D26" s="85"/>
      <c r="E26" s="85"/>
      <c r="F26" s="86"/>
      <c r="G26" s="86"/>
      <c r="H26" s="86"/>
    </row>
    <row r="27" spans="1:8" s="157" customFormat="1" x14ac:dyDescent="0.3">
      <c r="A27" s="42"/>
      <c r="B27" s="30"/>
      <c r="C27" s="85"/>
      <c r="D27" s="85"/>
      <c r="E27" s="85"/>
      <c r="F27" s="86"/>
      <c r="G27" s="86"/>
      <c r="H27" s="86"/>
    </row>
    <row r="28" spans="1:8" s="157" customFormat="1" x14ac:dyDescent="0.3">
      <c r="A28" s="42"/>
      <c r="B28" s="30"/>
      <c r="C28" s="85"/>
      <c r="D28" s="85"/>
      <c r="E28" s="85"/>
      <c r="F28" s="86"/>
      <c r="G28" s="86"/>
      <c r="H28" s="86"/>
    </row>
    <row r="29" spans="1:8" s="157" customFormat="1" x14ac:dyDescent="0.3">
      <c r="A29" s="86"/>
      <c r="B29" s="85"/>
      <c r="C29" s="85"/>
      <c r="D29" s="85"/>
      <c r="E29" s="85"/>
      <c r="F29" s="86"/>
      <c r="G29" s="86"/>
      <c r="H29" s="86"/>
    </row>
    <row r="30" spans="1:8" s="157" customFormat="1" x14ac:dyDescent="0.3">
      <c r="A30" s="86"/>
      <c r="B30" s="85"/>
      <c r="C30" s="85"/>
      <c r="D30" s="85"/>
      <c r="E30" s="85"/>
      <c r="F30" s="86"/>
      <c r="G30" s="86"/>
      <c r="H30" s="86"/>
    </row>
    <row r="31" spans="1:8" s="157" customFormat="1" x14ac:dyDescent="0.3">
      <c r="A31" s="86"/>
      <c r="B31" s="85"/>
      <c r="C31" s="85"/>
      <c r="D31" s="85"/>
      <c r="E31" s="85"/>
      <c r="F31" s="86"/>
      <c r="G31" s="86"/>
      <c r="H31" s="86"/>
    </row>
    <row r="32" spans="1:8" s="157" customFormat="1" x14ac:dyDescent="0.3">
      <c r="A32" s="86"/>
      <c r="B32" s="85"/>
      <c r="C32" s="85"/>
      <c r="D32" s="85"/>
      <c r="E32" s="85"/>
      <c r="F32" s="86"/>
      <c r="G32" s="86"/>
      <c r="H32" s="86"/>
    </row>
    <row r="33" spans="1:8" s="157" customFormat="1" x14ac:dyDescent="0.3">
      <c r="A33" s="86"/>
      <c r="B33" s="85"/>
      <c r="C33" s="85"/>
      <c r="D33" s="85"/>
      <c r="E33" s="85"/>
      <c r="F33" s="86"/>
      <c r="G33" s="86"/>
      <c r="H33" s="86"/>
    </row>
    <row r="34" spans="1:8" s="157" customFormat="1" x14ac:dyDescent="0.3">
      <c r="A34" s="86"/>
      <c r="B34" s="85"/>
      <c r="C34" s="85"/>
      <c r="D34" s="85"/>
      <c r="E34" s="85"/>
      <c r="F34" s="86"/>
      <c r="G34" s="86"/>
      <c r="H34" s="86"/>
    </row>
    <row r="35" spans="1:8" s="157" customFormat="1" x14ac:dyDescent="0.3">
      <c r="A35" s="86"/>
      <c r="B35" s="85"/>
      <c r="C35" s="85"/>
      <c r="D35" s="85"/>
      <c r="E35" s="85"/>
      <c r="F35" s="86"/>
      <c r="G35" s="86"/>
      <c r="H35" s="86"/>
    </row>
    <row r="36" spans="1:8" s="157" customFormat="1" x14ac:dyDescent="0.3">
      <c r="A36" s="86"/>
      <c r="B36" s="85"/>
      <c r="C36" s="85"/>
      <c r="D36" s="85"/>
      <c r="E36" s="85"/>
      <c r="F36" s="86"/>
      <c r="G36" s="86"/>
      <c r="H36" s="86"/>
    </row>
    <row r="37" spans="1:8" s="157" customFormat="1" x14ac:dyDescent="0.3">
      <c r="A37" s="86"/>
      <c r="B37" s="85"/>
      <c r="C37" s="85"/>
      <c r="D37" s="85"/>
      <c r="E37" s="85"/>
      <c r="F37" s="86"/>
      <c r="G37" s="86"/>
      <c r="H37" s="86"/>
    </row>
    <row r="38" spans="1:8" s="157" customFormat="1" x14ac:dyDescent="0.3">
      <c r="A38" s="86"/>
      <c r="B38" s="85"/>
      <c r="C38" s="85"/>
      <c r="D38" s="85"/>
      <c r="E38" s="85"/>
      <c r="F38" s="86"/>
      <c r="G38" s="86"/>
      <c r="H38" s="86"/>
    </row>
    <row r="39" spans="1:8" s="157" customFormat="1" x14ac:dyDescent="0.3">
      <c r="A39" s="86"/>
      <c r="B39" s="85"/>
      <c r="C39" s="85"/>
      <c r="D39" s="85"/>
      <c r="E39" s="85"/>
      <c r="F39" s="86"/>
      <c r="G39" s="86"/>
      <c r="H39" s="86"/>
    </row>
    <row r="40" spans="1:8" s="157" customFormat="1" x14ac:dyDescent="0.3">
      <c r="A40" s="86"/>
      <c r="B40" s="85"/>
      <c r="C40" s="85"/>
      <c r="D40" s="85"/>
      <c r="E40" s="85"/>
      <c r="F40" s="86"/>
      <c r="G40" s="86"/>
      <c r="H40" s="86"/>
    </row>
    <row r="41" spans="1:8" s="157" customFormat="1" x14ac:dyDescent="0.3">
      <c r="A41" s="86"/>
      <c r="B41" s="85"/>
      <c r="C41" s="85"/>
      <c r="D41" s="85"/>
      <c r="E41" s="85"/>
      <c r="F41" s="86"/>
      <c r="G41" s="86"/>
      <c r="H41" s="86"/>
    </row>
    <row r="42" spans="1:8" s="157" customFormat="1" x14ac:dyDescent="0.3">
      <c r="A42" s="86"/>
      <c r="B42" s="85"/>
      <c r="C42" s="85"/>
      <c r="D42" s="85"/>
      <c r="E42" s="85"/>
      <c r="F42" s="86"/>
      <c r="G42" s="86"/>
      <c r="H42" s="86"/>
    </row>
    <row r="43" spans="1:8" s="157" customFormat="1" x14ac:dyDescent="0.3">
      <c r="A43" s="86"/>
      <c r="B43" s="85"/>
      <c r="C43" s="85"/>
      <c r="D43" s="85"/>
      <c r="E43" s="85"/>
      <c r="F43" s="86"/>
      <c r="G43" s="86"/>
      <c r="H43" s="86"/>
    </row>
    <row r="44" spans="1:8" s="157" customFormat="1" x14ac:dyDescent="0.3">
      <c r="A44" s="86"/>
      <c r="B44" s="85"/>
      <c r="C44" s="85"/>
      <c r="D44" s="85"/>
      <c r="E44" s="85"/>
      <c r="F44" s="86"/>
      <c r="G44" s="86"/>
      <c r="H44" s="86"/>
    </row>
    <row r="45" spans="1:8" s="157" customFormat="1" x14ac:dyDescent="0.3">
      <c r="A45" s="86"/>
      <c r="B45" s="85"/>
      <c r="C45" s="85"/>
      <c r="D45" s="85"/>
      <c r="E45" s="85"/>
      <c r="F45" s="86"/>
      <c r="G45" s="86"/>
      <c r="H45" s="86"/>
    </row>
    <row r="46" spans="1:8" s="157" customFormat="1" x14ac:dyDescent="0.3">
      <c r="A46" s="86"/>
      <c r="B46" s="85"/>
      <c r="C46" s="85"/>
      <c r="D46" s="85"/>
      <c r="E46" s="85"/>
      <c r="F46" s="86"/>
      <c r="G46" s="86"/>
      <c r="H46" s="86"/>
    </row>
    <row r="47" spans="1:8" s="157" customFormat="1" x14ac:dyDescent="0.3">
      <c r="A47" s="86"/>
      <c r="B47" s="85"/>
      <c r="C47" s="85"/>
      <c r="D47" s="85"/>
      <c r="E47" s="85"/>
      <c r="F47" s="86"/>
      <c r="G47" s="86"/>
      <c r="H47" s="86"/>
    </row>
    <row r="48" spans="1:8" s="157" customFormat="1" x14ac:dyDescent="0.3">
      <c r="A48" s="86"/>
      <c r="B48" s="85"/>
      <c r="C48" s="85"/>
      <c r="D48" s="85"/>
      <c r="E48" s="85"/>
      <c r="F48" s="86"/>
      <c r="G48" s="86"/>
      <c r="H48" s="86"/>
    </row>
    <row r="49" spans="1:8" s="157" customFormat="1" x14ac:dyDescent="0.3">
      <c r="A49" s="86"/>
      <c r="B49" s="85"/>
      <c r="C49" s="85"/>
      <c r="D49" s="85"/>
      <c r="E49" s="85"/>
      <c r="F49" s="86"/>
      <c r="G49" s="86"/>
      <c r="H49" s="86"/>
    </row>
    <row r="50" spans="1:8" s="157" customFormat="1" x14ac:dyDescent="0.3">
      <c r="A50" s="86"/>
      <c r="B50" s="85"/>
      <c r="C50" s="85"/>
      <c r="D50" s="85"/>
      <c r="E50" s="85"/>
      <c r="F50" s="86"/>
      <c r="G50" s="86"/>
      <c r="H50" s="86"/>
    </row>
    <row r="51" spans="1:8" s="157" customFormat="1" x14ac:dyDescent="0.3">
      <c r="A51" s="86"/>
      <c r="B51" s="85"/>
      <c r="C51" s="85"/>
      <c r="D51" s="85"/>
      <c r="E51" s="85"/>
      <c r="F51" s="86"/>
      <c r="G51" s="86"/>
      <c r="H51" s="86"/>
    </row>
    <row r="52" spans="1:8" s="157" customFormat="1" x14ac:dyDescent="0.3">
      <c r="A52" s="86"/>
      <c r="B52" s="85"/>
      <c r="C52" s="85"/>
      <c r="D52" s="85"/>
      <c r="E52" s="85"/>
      <c r="F52" s="86"/>
      <c r="G52" s="86"/>
      <c r="H52" s="86"/>
    </row>
    <row r="53" spans="1:8" s="157" customFormat="1" x14ac:dyDescent="0.3">
      <c r="A53" s="86"/>
      <c r="B53" s="85"/>
      <c r="C53" s="85"/>
      <c r="D53" s="85"/>
      <c r="E53" s="85"/>
      <c r="F53" s="86"/>
      <c r="G53" s="86"/>
      <c r="H53" s="86"/>
    </row>
    <row r="54" spans="1:8" s="157" customFormat="1" x14ac:dyDescent="0.3">
      <c r="A54" s="86"/>
      <c r="B54" s="85"/>
      <c r="C54" s="85"/>
      <c r="D54" s="85"/>
      <c r="E54" s="85"/>
      <c r="F54" s="86"/>
      <c r="G54" s="86"/>
      <c r="H54" s="86"/>
    </row>
    <row r="55" spans="1:8" s="157" customFormat="1" x14ac:dyDescent="0.3">
      <c r="A55" s="86"/>
      <c r="B55" s="85"/>
      <c r="C55" s="85"/>
      <c r="D55" s="85"/>
      <c r="E55" s="85"/>
      <c r="F55" s="86"/>
      <c r="G55" s="86"/>
      <c r="H55" s="86"/>
    </row>
    <row r="56" spans="1:8" s="157" customFormat="1" x14ac:dyDescent="0.3">
      <c r="A56" s="86"/>
      <c r="B56" s="85"/>
      <c r="C56" s="85"/>
      <c r="D56" s="85"/>
      <c r="E56" s="85"/>
      <c r="F56" s="86"/>
      <c r="G56" s="86"/>
      <c r="H56" s="86"/>
    </row>
    <row r="57" spans="1:8" s="157" customFormat="1" x14ac:dyDescent="0.3">
      <c r="A57" s="86"/>
      <c r="B57" s="85"/>
      <c r="C57" s="85"/>
      <c r="D57" s="85"/>
      <c r="E57" s="85"/>
      <c r="F57" s="86"/>
      <c r="G57" s="86"/>
      <c r="H57" s="86"/>
    </row>
    <row r="58" spans="1:8" s="157" customFormat="1" x14ac:dyDescent="0.3">
      <c r="A58" s="86"/>
      <c r="B58" s="85"/>
      <c r="C58" s="85"/>
      <c r="D58" s="85"/>
      <c r="E58" s="85"/>
      <c r="F58" s="86"/>
      <c r="G58" s="86"/>
      <c r="H58" s="86"/>
    </row>
    <row r="59" spans="1:8" s="157" customFormat="1" x14ac:dyDescent="0.3">
      <c r="A59" s="86"/>
      <c r="B59" s="85"/>
      <c r="C59" s="85"/>
      <c r="D59" s="85"/>
      <c r="E59" s="85"/>
      <c r="F59" s="86"/>
      <c r="G59" s="86"/>
      <c r="H59" s="86"/>
    </row>
    <row r="60" spans="1:8" s="157" customFormat="1" x14ac:dyDescent="0.3">
      <c r="A60" s="86"/>
      <c r="B60" s="85"/>
      <c r="C60" s="85"/>
      <c r="D60" s="85"/>
      <c r="E60" s="85"/>
      <c r="F60" s="86"/>
      <c r="G60" s="86"/>
      <c r="H60" s="86"/>
    </row>
    <row r="61" spans="1:8" s="157" customFormat="1" x14ac:dyDescent="0.3">
      <c r="A61" s="86"/>
      <c r="B61" s="85"/>
      <c r="C61" s="85"/>
      <c r="D61" s="85"/>
      <c r="E61" s="85"/>
      <c r="F61" s="86"/>
      <c r="G61" s="86"/>
      <c r="H61" s="86"/>
    </row>
    <row r="62" spans="1:8" s="157" customFormat="1" x14ac:dyDescent="0.3">
      <c r="A62" s="86"/>
      <c r="B62" s="85"/>
      <c r="C62" s="85"/>
      <c r="D62" s="85"/>
      <c r="E62" s="85"/>
      <c r="F62" s="86"/>
      <c r="G62" s="86"/>
      <c r="H62" s="86"/>
    </row>
    <row r="63" spans="1:8" s="157" customFormat="1" x14ac:dyDescent="0.3">
      <c r="A63" s="86"/>
      <c r="B63" s="85"/>
      <c r="C63" s="85"/>
      <c r="D63" s="85"/>
      <c r="E63" s="85"/>
      <c r="F63" s="86"/>
      <c r="G63" s="86"/>
      <c r="H63" s="86"/>
    </row>
    <row r="64" spans="1:8" s="157" customFormat="1" x14ac:dyDescent="0.3">
      <c r="A64" s="86"/>
      <c r="B64" s="85"/>
      <c r="C64" s="85"/>
      <c r="D64" s="85"/>
      <c r="E64" s="85"/>
      <c r="F64" s="86"/>
      <c r="G64" s="86"/>
      <c r="H64" s="86"/>
    </row>
    <row r="65" spans="1:8" s="157" customFormat="1" x14ac:dyDescent="0.3">
      <c r="A65" s="86"/>
      <c r="B65" s="85"/>
      <c r="C65" s="85"/>
      <c r="D65" s="85"/>
      <c r="E65" s="85"/>
      <c r="F65" s="86"/>
      <c r="G65" s="86"/>
      <c r="H65" s="86"/>
    </row>
    <row r="66" spans="1:8" s="157" customFormat="1" x14ac:dyDescent="0.3">
      <c r="A66" s="86"/>
      <c r="B66" s="85"/>
      <c r="C66" s="85"/>
      <c r="D66" s="85"/>
      <c r="E66" s="85"/>
      <c r="F66" s="86"/>
      <c r="G66" s="86"/>
      <c r="H66" s="86"/>
    </row>
    <row r="67" spans="1:8" s="157" customFormat="1" x14ac:dyDescent="0.3">
      <c r="A67" s="86"/>
      <c r="B67" s="85"/>
      <c r="C67" s="85"/>
      <c r="D67" s="85"/>
      <c r="E67" s="85"/>
      <c r="F67" s="86"/>
      <c r="G67" s="86"/>
      <c r="H67" s="86"/>
    </row>
    <row r="68" spans="1:8" s="157" customFormat="1" x14ac:dyDescent="0.3">
      <c r="A68" s="86"/>
      <c r="B68" s="85"/>
      <c r="C68" s="85"/>
      <c r="D68" s="85"/>
      <c r="E68" s="85"/>
      <c r="F68" s="86"/>
      <c r="G68" s="86"/>
      <c r="H68" s="86"/>
    </row>
    <row r="69" spans="1:8" s="157" customFormat="1" x14ac:dyDescent="0.3">
      <c r="A69" s="86"/>
      <c r="B69" s="85"/>
      <c r="C69" s="85"/>
      <c r="D69" s="85"/>
      <c r="E69" s="85"/>
      <c r="F69" s="86"/>
      <c r="G69" s="86"/>
      <c r="H69" s="86"/>
    </row>
    <row r="70" spans="1:8" s="157" customFormat="1" x14ac:dyDescent="0.3">
      <c r="A70" s="86"/>
      <c r="B70" s="85"/>
      <c r="C70" s="85"/>
      <c r="D70" s="85"/>
      <c r="E70" s="85"/>
      <c r="F70" s="86"/>
      <c r="G70" s="86"/>
      <c r="H70" s="86"/>
    </row>
    <row r="71" spans="1:8" s="157" customFormat="1" x14ac:dyDescent="0.3">
      <c r="A71" s="86"/>
      <c r="B71" s="85"/>
      <c r="C71" s="85"/>
      <c r="D71" s="85"/>
      <c r="E71" s="85"/>
      <c r="F71" s="86"/>
      <c r="G71" s="86"/>
      <c r="H71" s="86"/>
    </row>
    <row r="72" spans="1:8" s="157" customFormat="1" x14ac:dyDescent="0.3">
      <c r="A72" s="86"/>
      <c r="B72" s="85"/>
      <c r="C72" s="85"/>
      <c r="D72" s="85"/>
      <c r="E72" s="85"/>
      <c r="F72" s="86"/>
      <c r="G72" s="86"/>
      <c r="H72" s="86"/>
    </row>
    <row r="73" spans="1:8" s="157" customFormat="1" x14ac:dyDescent="0.3">
      <c r="A73" s="86"/>
      <c r="B73" s="85"/>
      <c r="C73" s="85"/>
      <c r="D73" s="85"/>
      <c r="E73" s="85"/>
      <c r="F73" s="86"/>
      <c r="G73" s="86"/>
      <c r="H73" s="86"/>
    </row>
    <row r="74" spans="1:8" s="157" customFormat="1" x14ac:dyDescent="0.3">
      <c r="A74" s="86"/>
      <c r="B74" s="85"/>
      <c r="C74" s="85"/>
      <c r="D74" s="85"/>
      <c r="E74" s="85"/>
      <c r="F74" s="86"/>
      <c r="G74" s="86"/>
      <c r="H74" s="86"/>
    </row>
    <row r="75" spans="1:8" s="157" customFormat="1" x14ac:dyDescent="0.3">
      <c r="A75" s="86"/>
      <c r="B75" s="85"/>
      <c r="C75" s="85"/>
      <c r="D75" s="85"/>
      <c r="E75" s="85"/>
      <c r="F75" s="86"/>
      <c r="G75" s="86"/>
      <c r="H75" s="86"/>
    </row>
    <row r="76" spans="1:8" s="157" customFormat="1" x14ac:dyDescent="0.3">
      <c r="A76" s="86"/>
      <c r="B76" s="85"/>
      <c r="C76" s="85"/>
      <c r="D76" s="85"/>
      <c r="E76" s="85"/>
      <c r="F76" s="86"/>
      <c r="G76" s="86"/>
      <c r="H76" s="86"/>
    </row>
    <row r="77" spans="1:8" s="157" customFormat="1" x14ac:dyDescent="0.3">
      <c r="A77" s="86"/>
      <c r="B77" s="85"/>
      <c r="C77" s="85"/>
      <c r="D77" s="85"/>
      <c r="E77" s="85"/>
      <c r="F77" s="86"/>
      <c r="G77" s="86"/>
      <c r="H77" s="86"/>
    </row>
    <row r="78" spans="1:8" s="157" customFormat="1" x14ac:dyDescent="0.3">
      <c r="A78" s="86"/>
      <c r="B78" s="85"/>
      <c r="C78" s="85"/>
      <c r="D78" s="85"/>
      <c r="E78" s="85"/>
      <c r="F78" s="86"/>
      <c r="G78" s="86"/>
      <c r="H78" s="86"/>
    </row>
    <row r="79" spans="1:8" s="157" customFormat="1" x14ac:dyDescent="0.3">
      <c r="A79" s="86"/>
      <c r="B79" s="85"/>
      <c r="C79" s="85"/>
      <c r="D79" s="85"/>
      <c r="E79" s="85"/>
      <c r="F79" s="86"/>
      <c r="G79" s="86"/>
      <c r="H79" s="86"/>
    </row>
    <row r="80" spans="1:8" s="157" customFormat="1" x14ac:dyDescent="0.3">
      <c r="A80" s="86"/>
      <c r="B80" s="85"/>
      <c r="C80" s="85"/>
      <c r="D80" s="85"/>
      <c r="E80" s="85"/>
      <c r="F80" s="86"/>
      <c r="G80" s="86"/>
      <c r="H80" s="86"/>
    </row>
    <row r="81" spans="1:8" s="157" customFormat="1" x14ac:dyDescent="0.3">
      <c r="A81" s="86"/>
      <c r="B81" s="85"/>
      <c r="C81" s="85"/>
      <c r="D81" s="85"/>
      <c r="E81" s="85"/>
      <c r="F81" s="86"/>
      <c r="G81" s="86"/>
      <c r="H81" s="86"/>
    </row>
    <row r="82" spans="1:8" s="157" customFormat="1" x14ac:dyDescent="0.3">
      <c r="A82" s="86"/>
      <c r="B82" s="85"/>
      <c r="C82" s="85"/>
      <c r="D82" s="85"/>
      <c r="E82" s="85"/>
      <c r="F82" s="86"/>
      <c r="G82" s="86"/>
      <c r="H82" s="86"/>
    </row>
    <row r="83" spans="1:8" s="157" customFormat="1" x14ac:dyDescent="0.3">
      <c r="A83" s="86"/>
      <c r="B83" s="85"/>
      <c r="C83" s="85"/>
      <c r="D83" s="85"/>
      <c r="E83" s="85"/>
      <c r="F83" s="86"/>
      <c r="G83" s="86"/>
      <c r="H83" s="86"/>
    </row>
    <row r="84" spans="1:8" s="157" customFormat="1" x14ac:dyDescent="0.3">
      <c r="A84" s="86"/>
      <c r="B84" s="85"/>
      <c r="C84" s="85"/>
      <c r="D84" s="85"/>
      <c r="E84" s="85"/>
      <c r="F84" s="86"/>
      <c r="G84" s="86"/>
      <c r="H84" s="86"/>
    </row>
    <row r="85" spans="1:8" s="157" customFormat="1" x14ac:dyDescent="0.3">
      <c r="A85" s="86"/>
      <c r="B85" s="85"/>
      <c r="C85" s="85"/>
      <c r="D85" s="85"/>
      <c r="E85" s="85"/>
      <c r="F85" s="86"/>
      <c r="G85" s="86"/>
      <c r="H85" s="86"/>
    </row>
    <row r="86" spans="1:8" s="157" customFormat="1" x14ac:dyDescent="0.3">
      <c r="A86" s="86"/>
      <c r="B86" s="85"/>
      <c r="C86" s="85"/>
      <c r="D86" s="85"/>
      <c r="E86" s="85"/>
      <c r="F86" s="86"/>
      <c r="G86" s="86"/>
      <c r="H86" s="86"/>
    </row>
    <row r="87" spans="1:8" s="157" customFormat="1" x14ac:dyDescent="0.3">
      <c r="A87" s="86"/>
      <c r="B87" s="85"/>
      <c r="C87" s="85"/>
      <c r="D87" s="85"/>
      <c r="E87" s="85"/>
      <c r="F87" s="86"/>
      <c r="G87" s="86"/>
      <c r="H87" s="86"/>
    </row>
    <row r="88" spans="1:8" s="157" customFormat="1" x14ac:dyDescent="0.3">
      <c r="A88" s="86"/>
      <c r="B88" s="85"/>
      <c r="C88" s="85"/>
      <c r="D88" s="85"/>
      <c r="E88" s="85"/>
      <c r="F88" s="86"/>
      <c r="G88" s="86"/>
      <c r="H88" s="86"/>
    </row>
    <row r="89" spans="1:8" s="157" customFormat="1" x14ac:dyDescent="0.3">
      <c r="A89" s="86"/>
      <c r="B89" s="85"/>
      <c r="C89" s="85"/>
      <c r="D89" s="85"/>
      <c r="E89" s="85"/>
      <c r="F89" s="86"/>
      <c r="G89" s="86"/>
      <c r="H89" s="86"/>
    </row>
    <row r="90" spans="1:8" s="157" customFormat="1" x14ac:dyDescent="0.3">
      <c r="A90" s="86"/>
      <c r="B90" s="85"/>
      <c r="C90" s="85"/>
      <c r="D90" s="85"/>
      <c r="E90" s="85"/>
      <c r="F90" s="86"/>
      <c r="G90" s="86"/>
      <c r="H90" s="86"/>
    </row>
    <row r="91" spans="1:8" s="157" customFormat="1" x14ac:dyDescent="0.3">
      <c r="A91" s="86"/>
      <c r="B91" s="85"/>
      <c r="C91" s="85"/>
      <c r="D91" s="85"/>
      <c r="E91" s="85"/>
      <c r="F91" s="86"/>
      <c r="G91" s="86"/>
      <c r="H91" s="86"/>
    </row>
    <row r="92" spans="1:8" s="157" customFormat="1" x14ac:dyDescent="0.3">
      <c r="A92" s="86"/>
      <c r="B92" s="85"/>
      <c r="C92" s="85"/>
      <c r="D92" s="85"/>
      <c r="E92" s="85"/>
      <c r="F92" s="86"/>
      <c r="G92" s="86"/>
      <c r="H92" s="86"/>
    </row>
    <row r="93" spans="1:8" s="157" customFormat="1" x14ac:dyDescent="0.3">
      <c r="A93" s="86"/>
      <c r="B93" s="85"/>
      <c r="C93" s="85"/>
      <c r="D93" s="85"/>
      <c r="E93" s="85"/>
      <c r="F93" s="86"/>
      <c r="G93" s="86"/>
      <c r="H93" s="86"/>
    </row>
    <row r="94" spans="1:8" s="157" customFormat="1" x14ac:dyDescent="0.3">
      <c r="A94" s="86"/>
      <c r="B94" s="85"/>
      <c r="C94" s="85"/>
      <c r="D94" s="85"/>
      <c r="E94" s="85"/>
      <c r="F94" s="86"/>
      <c r="G94" s="86"/>
      <c r="H94" s="86"/>
    </row>
    <row r="95" spans="1:8" s="157" customFormat="1" x14ac:dyDescent="0.3">
      <c r="A95" s="86"/>
      <c r="B95" s="85"/>
      <c r="C95" s="85"/>
      <c r="D95" s="85"/>
      <c r="E95" s="85"/>
      <c r="F95" s="86"/>
      <c r="G95" s="86"/>
      <c r="H95" s="86"/>
    </row>
    <row r="96" spans="1:8" s="157" customFormat="1" x14ac:dyDescent="0.3">
      <c r="A96" s="86"/>
      <c r="B96" s="85"/>
      <c r="C96" s="85"/>
      <c r="D96" s="85"/>
      <c r="E96" s="85"/>
      <c r="F96" s="86"/>
      <c r="G96" s="86"/>
      <c r="H96" s="86"/>
    </row>
    <row r="97" spans="1:8" s="157" customFormat="1" x14ac:dyDescent="0.3">
      <c r="A97" s="86"/>
      <c r="B97" s="85"/>
      <c r="C97" s="85"/>
      <c r="D97" s="85"/>
      <c r="E97" s="85"/>
      <c r="F97" s="86"/>
      <c r="G97" s="86"/>
      <c r="H97" s="86"/>
    </row>
    <row r="98" spans="1:8" s="157" customFormat="1" x14ac:dyDescent="0.3">
      <c r="A98" s="86"/>
      <c r="B98" s="85"/>
      <c r="C98" s="85"/>
      <c r="D98" s="85"/>
      <c r="E98" s="85"/>
      <c r="F98" s="86"/>
      <c r="G98" s="86"/>
      <c r="H98" s="86"/>
    </row>
    <row r="99" spans="1:8" s="157" customFormat="1" x14ac:dyDescent="0.3">
      <c r="A99" s="86"/>
      <c r="B99" s="85"/>
      <c r="C99" s="85"/>
      <c r="D99" s="85"/>
      <c r="E99" s="85"/>
      <c r="F99" s="86"/>
      <c r="G99" s="86"/>
      <c r="H99" s="86"/>
    </row>
    <row r="100" spans="1:8" s="157" customFormat="1" x14ac:dyDescent="0.3">
      <c r="A100" s="86"/>
      <c r="B100" s="85"/>
      <c r="C100" s="85"/>
      <c r="D100" s="85"/>
      <c r="E100" s="85"/>
      <c r="F100" s="86"/>
      <c r="G100" s="86"/>
      <c r="H100" s="86"/>
    </row>
    <row r="101" spans="1:8" s="157" customFormat="1" x14ac:dyDescent="0.3">
      <c r="A101" s="86"/>
      <c r="B101" s="85"/>
      <c r="C101" s="85"/>
      <c r="D101" s="85"/>
      <c r="E101" s="85"/>
      <c r="F101" s="86"/>
      <c r="G101" s="86"/>
      <c r="H101" s="86"/>
    </row>
    <row r="102" spans="1:8" s="157" customFormat="1" x14ac:dyDescent="0.3">
      <c r="A102" s="86"/>
      <c r="B102" s="85"/>
      <c r="C102" s="85"/>
      <c r="D102" s="85"/>
      <c r="E102" s="85"/>
      <c r="F102" s="86"/>
      <c r="G102" s="86"/>
      <c r="H102" s="86"/>
    </row>
    <row r="103" spans="1:8" s="157" customFormat="1" x14ac:dyDescent="0.3">
      <c r="A103" s="86"/>
      <c r="B103" s="85"/>
      <c r="C103" s="85"/>
      <c r="D103" s="85"/>
      <c r="E103" s="85"/>
      <c r="F103" s="86"/>
      <c r="G103" s="86"/>
      <c r="H103" s="86"/>
    </row>
    <row r="104" spans="1:8" s="157" customFormat="1" x14ac:dyDescent="0.3">
      <c r="A104" s="86"/>
      <c r="B104" s="85"/>
      <c r="C104" s="85"/>
      <c r="D104" s="85"/>
      <c r="E104" s="85"/>
      <c r="F104" s="86"/>
      <c r="G104" s="86"/>
      <c r="H104" s="86"/>
    </row>
    <row r="105" spans="1:8" s="157" customFormat="1" x14ac:dyDescent="0.3">
      <c r="A105" s="86"/>
      <c r="B105" s="85"/>
      <c r="C105" s="85"/>
      <c r="D105" s="85"/>
      <c r="E105" s="85"/>
      <c r="F105" s="86"/>
      <c r="G105" s="86"/>
      <c r="H105" s="86"/>
    </row>
    <row r="106" spans="1:8" s="157" customFormat="1" x14ac:dyDescent="0.3">
      <c r="A106" s="86"/>
      <c r="B106" s="85"/>
      <c r="C106" s="85"/>
      <c r="D106" s="85"/>
      <c r="E106" s="85"/>
      <c r="F106" s="86"/>
      <c r="G106" s="86"/>
      <c r="H106" s="86"/>
    </row>
    <row r="107" spans="1:8" s="157" customFormat="1" x14ac:dyDescent="0.3">
      <c r="A107" s="86"/>
      <c r="B107" s="85"/>
      <c r="C107" s="85"/>
      <c r="D107" s="85"/>
      <c r="E107" s="85"/>
      <c r="F107" s="86"/>
      <c r="G107" s="86"/>
      <c r="H107" s="86"/>
    </row>
    <row r="108" spans="1:8" s="157" customFormat="1" x14ac:dyDescent="0.3">
      <c r="A108" s="86"/>
      <c r="B108" s="85"/>
      <c r="C108" s="85"/>
      <c r="D108" s="85"/>
      <c r="E108" s="85"/>
      <c r="F108" s="86"/>
      <c r="G108" s="86"/>
      <c r="H108" s="86"/>
    </row>
    <row r="109" spans="1:8" s="157" customFormat="1" x14ac:dyDescent="0.3">
      <c r="A109" s="86"/>
      <c r="B109" s="85"/>
      <c r="C109" s="85"/>
      <c r="D109" s="85"/>
      <c r="E109" s="85"/>
      <c r="F109" s="86"/>
      <c r="G109" s="86"/>
      <c r="H109" s="86"/>
    </row>
    <row r="110" spans="1:8" s="157" customFormat="1" x14ac:dyDescent="0.3">
      <c r="A110" s="86"/>
      <c r="B110" s="85"/>
      <c r="C110" s="85"/>
      <c r="D110" s="85"/>
      <c r="E110" s="85"/>
      <c r="F110" s="86"/>
      <c r="G110" s="86"/>
      <c r="H110" s="86"/>
    </row>
    <row r="111" spans="1:8" s="157" customFormat="1" x14ac:dyDescent="0.3">
      <c r="A111" s="86"/>
      <c r="B111" s="85"/>
      <c r="C111" s="85"/>
      <c r="D111" s="85"/>
      <c r="E111" s="85"/>
      <c r="F111" s="86"/>
      <c r="G111" s="86"/>
      <c r="H111" s="86"/>
    </row>
    <row r="112" spans="1:8" s="157" customFormat="1" x14ac:dyDescent="0.3">
      <c r="A112" s="86"/>
      <c r="B112" s="85"/>
      <c r="C112" s="85"/>
      <c r="D112" s="85"/>
      <c r="E112" s="85"/>
      <c r="F112" s="86"/>
      <c r="G112" s="86"/>
      <c r="H112" s="86"/>
    </row>
    <row r="113" spans="1:8" s="157" customFormat="1" x14ac:dyDescent="0.3">
      <c r="A113" s="86"/>
      <c r="B113" s="85"/>
      <c r="C113" s="85"/>
      <c r="D113" s="85"/>
      <c r="E113" s="85"/>
      <c r="F113" s="86"/>
      <c r="G113" s="86"/>
      <c r="H113" s="86"/>
    </row>
    <row r="114" spans="1:8" s="157" customFormat="1" x14ac:dyDescent="0.3">
      <c r="A114" s="86"/>
      <c r="B114" s="85"/>
      <c r="C114" s="85"/>
      <c r="D114" s="85"/>
      <c r="E114" s="85"/>
      <c r="F114" s="86"/>
      <c r="G114" s="86"/>
      <c r="H114" s="86"/>
    </row>
    <row r="115" spans="1:8" s="157" customFormat="1" x14ac:dyDescent="0.3">
      <c r="A115" s="86"/>
      <c r="B115" s="85"/>
      <c r="C115" s="85"/>
      <c r="D115" s="85"/>
      <c r="E115" s="85"/>
      <c r="F115" s="86"/>
      <c r="G115" s="86"/>
      <c r="H115" s="86"/>
    </row>
    <row r="116" spans="1:8" s="157" customFormat="1" x14ac:dyDescent="0.3">
      <c r="A116" s="86"/>
      <c r="B116" s="85"/>
      <c r="C116" s="85"/>
      <c r="D116" s="85"/>
      <c r="E116" s="85"/>
      <c r="F116" s="86"/>
      <c r="G116" s="86"/>
      <c r="H116" s="86"/>
    </row>
    <row r="117" spans="1:8" s="157" customFormat="1" x14ac:dyDescent="0.3">
      <c r="A117" s="86"/>
      <c r="B117" s="85"/>
      <c r="C117" s="85"/>
      <c r="D117" s="85"/>
      <c r="E117" s="85"/>
      <c r="F117" s="86"/>
      <c r="G117" s="86"/>
      <c r="H117" s="86"/>
    </row>
    <row r="118" spans="1:8" s="157" customFormat="1" x14ac:dyDescent="0.3">
      <c r="A118" s="86"/>
      <c r="B118" s="85"/>
      <c r="C118" s="85"/>
      <c r="D118" s="85"/>
      <c r="E118" s="85"/>
      <c r="F118" s="86"/>
      <c r="G118" s="86"/>
      <c r="H118" s="86"/>
    </row>
    <row r="119" spans="1:8" s="157" customFormat="1" x14ac:dyDescent="0.3">
      <c r="A119" s="86"/>
      <c r="B119" s="85"/>
      <c r="C119" s="85"/>
      <c r="D119" s="85"/>
      <c r="E119" s="85"/>
      <c r="F119" s="86"/>
      <c r="G119" s="86"/>
      <c r="H119" s="86"/>
    </row>
    <row r="120" spans="1:8" s="157" customFormat="1" x14ac:dyDescent="0.3">
      <c r="A120" s="86"/>
      <c r="B120" s="85"/>
      <c r="C120" s="85"/>
      <c r="D120" s="85"/>
      <c r="E120" s="85"/>
      <c r="F120" s="86"/>
      <c r="G120" s="86"/>
      <c r="H120" s="86"/>
    </row>
    <row r="121" spans="1:8" s="157" customFormat="1" x14ac:dyDescent="0.3">
      <c r="A121" s="86"/>
      <c r="B121" s="85"/>
      <c r="C121" s="85"/>
      <c r="D121" s="85"/>
      <c r="E121" s="85"/>
      <c r="F121" s="86"/>
      <c r="G121" s="86"/>
      <c r="H121" s="86"/>
    </row>
    <row r="122" spans="1:8" s="157" customFormat="1" x14ac:dyDescent="0.3">
      <c r="A122" s="86"/>
      <c r="B122" s="85"/>
      <c r="C122" s="85"/>
      <c r="D122" s="85"/>
      <c r="E122" s="85"/>
      <c r="F122" s="86"/>
      <c r="G122" s="86"/>
      <c r="H122" s="86"/>
    </row>
    <row r="123" spans="1:8" s="157" customFormat="1" x14ac:dyDescent="0.3">
      <c r="A123" s="86"/>
      <c r="B123" s="85"/>
      <c r="C123" s="85"/>
      <c r="D123" s="85"/>
      <c r="E123" s="85"/>
      <c r="F123" s="86"/>
      <c r="G123" s="86"/>
      <c r="H123" s="86"/>
    </row>
    <row r="124" spans="1:8" s="157" customFormat="1" x14ac:dyDescent="0.3">
      <c r="A124" s="86"/>
      <c r="B124" s="85"/>
      <c r="C124" s="85"/>
      <c r="D124" s="85"/>
      <c r="E124" s="85"/>
      <c r="F124" s="86"/>
      <c r="G124" s="86"/>
      <c r="H124" s="86"/>
    </row>
    <row r="125" spans="1:8" s="157" customFormat="1" x14ac:dyDescent="0.3">
      <c r="A125" s="86"/>
      <c r="B125" s="85"/>
      <c r="C125" s="85"/>
      <c r="D125" s="85"/>
      <c r="E125" s="85"/>
      <c r="F125" s="86"/>
      <c r="G125" s="86"/>
      <c r="H125" s="86"/>
    </row>
    <row r="126" spans="1:8" s="157" customFormat="1" x14ac:dyDescent="0.3">
      <c r="A126" s="86"/>
      <c r="B126" s="85"/>
      <c r="C126" s="85"/>
      <c r="D126" s="85"/>
      <c r="E126" s="85"/>
      <c r="F126" s="86"/>
      <c r="G126" s="86"/>
      <c r="H126" s="86"/>
    </row>
    <row r="127" spans="1:8" s="157" customFormat="1" x14ac:dyDescent="0.3">
      <c r="A127" s="86"/>
      <c r="B127" s="85"/>
      <c r="C127" s="85"/>
      <c r="D127" s="85"/>
      <c r="E127" s="85"/>
      <c r="F127" s="86"/>
      <c r="G127" s="86"/>
      <c r="H127" s="86"/>
    </row>
    <row r="128" spans="1:8" s="157" customFormat="1" x14ac:dyDescent="0.3">
      <c r="A128" s="86"/>
      <c r="B128" s="85"/>
      <c r="C128" s="85"/>
      <c r="D128" s="85"/>
      <c r="E128" s="85"/>
      <c r="F128" s="86"/>
      <c r="G128" s="86"/>
      <c r="H128" s="86"/>
    </row>
    <row r="129" spans="1:8" s="157" customFormat="1" x14ac:dyDescent="0.3">
      <c r="A129" s="86"/>
      <c r="B129" s="85"/>
      <c r="C129" s="85"/>
      <c r="D129" s="85"/>
      <c r="E129" s="85"/>
      <c r="F129" s="86"/>
      <c r="G129" s="86"/>
      <c r="H129" s="86"/>
    </row>
    <row r="130" spans="1:8" s="157" customFormat="1" x14ac:dyDescent="0.3">
      <c r="A130" s="86"/>
      <c r="B130" s="85"/>
      <c r="C130" s="85"/>
      <c r="D130" s="85"/>
      <c r="E130" s="85"/>
      <c r="F130" s="86"/>
      <c r="G130" s="86"/>
      <c r="H130" s="86"/>
    </row>
    <row r="131" spans="1:8" s="157" customFormat="1" x14ac:dyDescent="0.3">
      <c r="A131" s="86"/>
      <c r="B131" s="85"/>
      <c r="C131" s="85"/>
      <c r="D131" s="85"/>
      <c r="E131" s="85"/>
      <c r="F131" s="86"/>
      <c r="G131" s="86"/>
      <c r="H131" s="86"/>
    </row>
    <row r="132" spans="1:8" s="157" customFormat="1" x14ac:dyDescent="0.3">
      <c r="A132" s="86"/>
      <c r="B132" s="85"/>
      <c r="C132" s="85"/>
      <c r="D132" s="85"/>
      <c r="E132" s="85"/>
      <c r="F132" s="86"/>
      <c r="G132" s="86"/>
      <c r="H132" s="86"/>
    </row>
    <row r="133" spans="1:8" s="157" customFormat="1" x14ac:dyDescent="0.3">
      <c r="A133" s="86"/>
      <c r="B133" s="85"/>
      <c r="C133" s="85"/>
      <c r="D133" s="85"/>
      <c r="E133" s="85"/>
      <c r="F133" s="86"/>
      <c r="G133" s="86"/>
      <c r="H133" s="86"/>
    </row>
    <row r="134" spans="1:8" s="157" customFormat="1" x14ac:dyDescent="0.3">
      <c r="A134" s="86"/>
      <c r="B134" s="85"/>
      <c r="C134" s="85"/>
      <c r="D134" s="85"/>
      <c r="E134" s="85"/>
      <c r="F134" s="86"/>
      <c r="G134" s="86"/>
      <c r="H134" s="86"/>
    </row>
    <row r="135" spans="1:8" s="157" customFormat="1" x14ac:dyDescent="0.3">
      <c r="A135" s="86"/>
      <c r="B135" s="85"/>
      <c r="C135" s="85"/>
      <c r="D135" s="85"/>
      <c r="E135" s="85"/>
      <c r="F135" s="86"/>
      <c r="G135" s="86"/>
      <c r="H135" s="86"/>
    </row>
    <row r="136" spans="1:8" s="157" customFormat="1" x14ac:dyDescent="0.3">
      <c r="A136" s="86"/>
      <c r="B136" s="85"/>
      <c r="C136" s="85"/>
      <c r="D136" s="85"/>
      <c r="E136" s="85"/>
      <c r="F136" s="86"/>
      <c r="G136" s="86"/>
      <c r="H136" s="86"/>
    </row>
    <row r="137" spans="1:8" s="157" customFormat="1" x14ac:dyDescent="0.3">
      <c r="A137" s="86"/>
      <c r="B137" s="85"/>
      <c r="C137" s="85"/>
      <c r="D137" s="85"/>
      <c r="E137" s="85"/>
      <c r="F137" s="86"/>
      <c r="G137" s="86"/>
      <c r="H137" s="86"/>
    </row>
    <row r="138" spans="1:8" s="157" customFormat="1" x14ac:dyDescent="0.3">
      <c r="A138" s="86"/>
      <c r="B138" s="85"/>
      <c r="C138" s="85"/>
      <c r="D138" s="85"/>
      <c r="E138" s="85"/>
      <c r="F138" s="86"/>
      <c r="G138" s="86"/>
      <c r="H138" s="86"/>
    </row>
    <row r="139" spans="1:8" s="157" customFormat="1" x14ac:dyDescent="0.3">
      <c r="A139" s="86"/>
      <c r="B139" s="85"/>
      <c r="C139" s="85"/>
      <c r="D139" s="85"/>
      <c r="E139" s="85"/>
      <c r="F139" s="86"/>
      <c r="G139" s="86"/>
      <c r="H139" s="86"/>
    </row>
    <row r="140" spans="1:8" s="157" customFormat="1" x14ac:dyDescent="0.3">
      <c r="A140" s="86"/>
      <c r="B140" s="85"/>
      <c r="C140" s="85"/>
      <c r="D140" s="85"/>
      <c r="E140" s="85"/>
      <c r="F140" s="86"/>
      <c r="G140" s="86"/>
      <c r="H140" s="86"/>
    </row>
    <row r="141" spans="1:8" s="157" customFormat="1" x14ac:dyDescent="0.3">
      <c r="A141" s="86"/>
      <c r="B141" s="85"/>
      <c r="C141" s="85"/>
      <c r="D141" s="85"/>
      <c r="E141" s="85"/>
      <c r="F141" s="86"/>
      <c r="G141" s="86"/>
      <c r="H141" s="86"/>
    </row>
    <row r="142" spans="1:8" s="157" customFormat="1" x14ac:dyDescent="0.3">
      <c r="A142" s="86"/>
      <c r="B142" s="85"/>
      <c r="C142" s="85"/>
      <c r="D142" s="85"/>
      <c r="E142" s="85"/>
      <c r="F142" s="86"/>
      <c r="G142" s="86"/>
      <c r="H142" s="86"/>
    </row>
    <row r="143" spans="1:8" s="157" customFormat="1" x14ac:dyDescent="0.3">
      <c r="A143" s="86"/>
      <c r="B143" s="85"/>
      <c r="C143" s="85"/>
      <c r="D143" s="85"/>
      <c r="E143" s="85"/>
      <c r="F143" s="86"/>
      <c r="G143" s="86"/>
      <c r="H143" s="86"/>
    </row>
    <row r="144" spans="1:8" s="157" customFormat="1" x14ac:dyDescent="0.3">
      <c r="A144" s="86"/>
      <c r="B144" s="85"/>
      <c r="C144" s="85"/>
      <c r="D144" s="85"/>
      <c r="E144" s="85"/>
      <c r="F144" s="86"/>
      <c r="G144" s="86"/>
      <c r="H144" s="86"/>
    </row>
    <row r="145" spans="1:8" s="157" customFormat="1" x14ac:dyDescent="0.3">
      <c r="A145" s="86"/>
      <c r="B145" s="85"/>
      <c r="C145" s="85"/>
      <c r="D145" s="85"/>
      <c r="E145" s="85"/>
      <c r="F145" s="86"/>
      <c r="G145" s="86"/>
      <c r="H145" s="86"/>
    </row>
    <row r="146" spans="1:8" s="157" customFormat="1" x14ac:dyDescent="0.3">
      <c r="A146" s="86"/>
      <c r="B146" s="85"/>
      <c r="C146" s="85"/>
      <c r="D146" s="85"/>
      <c r="E146" s="85"/>
      <c r="F146" s="86"/>
      <c r="G146" s="86"/>
      <c r="H146" s="86"/>
    </row>
    <row r="147" spans="1:8" s="157" customFormat="1" x14ac:dyDescent="0.3">
      <c r="A147" s="86"/>
      <c r="B147" s="85"/>
      <c r="C147" s="85"/>
      <c r="D147" s="85"/>
      <c r="E147" s="85"/>
      <c r="F147" s="86"/>
      <c r="G147" s="86"/>
      <c r="H147" s="86"/>
    </row>
    <row r="148" spans="1:8" s="157" customFormat="1" x14ac:dyDescent="0.3">
      <c r="A148" s="86"/>
      <c r="B148" s="85"/>
      <c r="C148" s="85"/>
      <c r="D148" s="85"/>
      <c r="E148" s="85"/>
      <c r="F148" s="86"/>
      <c r="G148" s="86"/>
      <c r="H148" s="86"/>
    </row>
    <row r="149" spans="1:8" s="157" customFormat="1" x14ac:dyDescent="0.3">
      <c r="A149" s="86"/>
      <c r="B149" s="85"/>
      <c r="C149" s="85"/>
      <c r="D149" s="85"/>
      <c r="E149" s="85"/>
      <c r="F149" s="86"/>
      <c r="G149" s="86"/>
      <c r="H149" s="86"/>
    </row>
    <row r="150" spans="1:8" s="157" customFormat="1" x14ac:dyDescent="0.3">
      <c r="A150" s="86"/>
      <c r="B150" s="85"/>
      <c r="C150" s="85"/>
      <c r="D150" s="85"/>
      <c r="E150" s="85"/>
      <c r="F150" s="86"/>
      <c r="G150" s="86"/>
      <c r="H150" s="86"/>
    </row>
    <row r="151" spans="1:8" s="157" customFormat="1" x14ac:dyDescent="0.3">
      <c r="A151" s="86"/>
      <c r="B151" s="85"/>
      <c r="C151" s="85"/>
      <c r="D151" s="85"/>
      <c r="E151" s="85"/>
      <c r="F151" s="86"/>
      <c r="G151" s="86"/>
      <c r="H151" s="86"/>
    </row>
    <row r="152" spans="1:8" s="157" customFormat="1" x14ac:dyDescent="0.3">
      <c r="A152" s="86"/>
      <c r="B152" s="85"/>
      <c r="C152" s="85"/>
      <c r="D152" s="85"/>
      <c r="E152" s="85"/>
      <c r="F152" s="86"/>
      <c r="G152" s="86"/>
      <c r="H152" s="86"/>
    </row>
    <row r="153" spans="1:8" s="157" customFormat="1" x14ac:dyDescent="0.3">
      <c r="A153" s="86"/>
      <c r="B153" s="85"/>
      <c r="C153" s="85"/>
      <c r="D153" s="85"/>
      <c r="E153" s="85"/>
      <c r="F153" s="86"/>
      <c r="G153" s="86"/>
      <c r="H153" s="86"/>
    </row>
    <row r="154" spans="1:8" s="157" customFormat="1" x14ac:dyDescent="0.3">
      <c r="A154" s="86"/>
      <c r="B154" s="85"/>
      <c r="C154" s="85"/>
      <c r="D154" s="85"/>
      <c r="E154" s="85"/>
      <c r="F154" s="86"/>
      <c r="G154" s="86"/>
      <c r="H154" s="86"/>
    </row>
    <row r="155" spans="1:8" s="157" customFormat="1" x14ac:dyDescent="0.3">
      <c r="A155" s="86"/>
      <c r="B155" s="85"/>
      <c r="C155" s="85"/>
      <c r="D155" s="85"/>
      <c r="E155" s="85"/>
      <c r="F155" s="86"/>
      <c r="G155" s="86"/>
      <c r="H155" s="86"/>
    </row>
    <row r="156" spans="1:8" s="157" customFormat="1" x14ac:dyDescent="0.3">
      <c r="A156" s="86"/>
      <c r="B156" s="85"/>
      <c r="C156" s="85"/>
      <c r="D156" s="85"/>
      <c r="E156" s="85"/>
      <c r="F156" s="86"/>
      <c r="G156" s="86"/>
      <c r="H156" s="86"/>
    </row>
    <row r="157" spans="1:8" s="157" customFormat="1" x14ac:dyDescent="0.3">
      <c r="A157" s="86"/>
      <c r="B157" s="85"/>
      <c r="C157" s="85"/>
      <c r="D157" s="85"/>
      <c r="E157" s="85"/>
      <c r="F157" s="86"/>
      <c r="G157" s="86"/>
      <c r="H157" s="86"/>
    </row>
    <row r="158" spans="1:8" s="157" customFormat="1" x14ac:dyDescent="0.3">
      <c r="A158" s="86"/>
      <c r="B158" s="85"/>
      <c r="C158" s="85"/>
      <c r="D158" s="85"/>
      <c r="E158" s="85"/>
      <c r="F158" s="86"/>
      <c r="G158" s="86"/>
      <c r="H158" s="86"/>
    </row>
    <row r="159" spans="1:8" s="157" customFormat="1" x14ac:dyDescent="0.3">
      <c r="A159" s="86"/>
      <c r="B159" s="85"/>
      <c r="C159" s="85"/>
      <c r="D159" s="85"/>
      <c r="E159" s="85"/>
      <c r="F159" s="86"/>
      <c r="G159" s="86"/>
      <c r="H159" s="86"/>
    </row>
    <row r="160" spans="1:8" s="157" customFormat="1" x14ac:dyDescent="0.3">
      <c r="A160" s="86"/>
      <c r="B160" s="85"/>
      <c r="C160" s="85"/>
      <c r="D160" s="85"/>
      <c r="E160" s="85"/>
      <c r="F160" s="86"/>
      <c r="G160" s="86"/>
      <c r="H160" s="86"/>
    </row>
    <row r="161" spans="1:8" s="157" customFormat="1" x14ac:dyDescent="0.3">
      <c r="A161" s="86"/>
      <c r="B161" s="85"/>
      <c r="C161" s="85"/>
      <c r="D161" s="85"/>
      <c r="E161" s="85"/>
      <c r="F161" s="86"/>
      <c r="G161" s="86"/>
      <c r="H161" s="86"/>
    </row>
    <row r="162" spans="1:8" s="157" customFormat="1" x14ac:dyDescent="0.3">
      <c r="A162" s="86"/>
      <c r="B162" s="85"/>
      <c r="C162" s="85"/>
      <c r="D162" s="85"/>
      <c r="E162" s="85"/>
      <c r="F162" s="86"/>
      <c r="G162" s="86"/>
      <c r="H162" s="86"/>
    </row>
    <row r="163" spans="1:8" s="157" customFormat="1" x14ac:dyDescent="0.3">
      <c r="A163" s="86"/>
      <c r="B163" s="85"/>
      <c r="C163" s="85"/>
      <c r="D163" s="85"/>
      <c r="E163" s="85"/>
      <c r="F163" s="86"/>
      <c r="G163" s="86"/>
      <c r="H163" s="86"/>
    </row>
    <row r="164" spans="1:8" s="157" customFormat="1" x14ac:dyDescent="0.3">
      <c r="A164" s="86"/>
      <c r="B164" s="85"/>
      <c r="C164" s="85"/>
      <c r="D164" s="85"/>
      <c r="E164" s="85"/>
      <c r="F164" s="86"/>
      <c r="G164" s="86"/>
      <c r="H164" s="86"/>
    </row>
    <row r="165" spans="1:8" s="157" customFormat="1" x14ac:dyDescent="0.3">
      <c r="A165" s="86"/>
      <c r="B165" s="85"/>
      <c r="C165" s="85"/>
      <c r="D165" s="85"/>
      <c r="E165" s="85"/>
      <c r="F165" s="86"/>
      <c r="G165" s="86"/>
      <c r="H165" s="86"/>
    </row>
    <row r="166" spans="1:8" s="157" customFormat="1" x14ac:dyDescent="0.3">
      <c r="A166" s="86"/>
      <c r="B166" s="85"/>
      <c r="C166" s="85"/>
      <c r="D166" s="85"/>
      <c r="E166" s="85"/>
      <c r="F166" s="86"/>
      <c r="G166" s="86"/>
      <c r="H166" s="86"/>
    </row>
    <row r="167" spans="1:8" s="157" customFormat="1" x14ac:dyDescent="0.3">
      <c r="A167" s="86"/>
      <c r="B167" s="85"/>
      <c r="C167" s="85"/>
      <c r="D167" s="85"/>
      <c r="E167" s="85"/>
      <c r="F167" s="86"/>
      <c r="G167" s="86"/>
      <c r="H167" s="86"/>
    </row>
    <row r="168" spans="1:8" s="157" customFormat="1" x14ac:dyDescent="0.3">
      <c r="A168" s="86"/>
      <c r="B168" s="85"/>
      <c r="C168" s="85"/>
      <c r="D168" s="85"/>
      <c r="E168" s="85"/>
      <c r="F168" s="86"/>
      <c r="G168" s="86"/>
      <c r="H168" s="86"/>
    </row>
    <row r="169" spans="1:8" s="157" customFormat="1" x14ac:dyDescent="0.3">
      <c r="A169" s="86"/>
      <c r="B169" s="85"/>
      <c r="C169" s="85"/>
      <c r="D169" s="85"/>
      <c r="E169" s="85"/>
      <c r="F169" s="86"/>
      <c r="G169" s="86"/>
      <c r="H169" s="86"/>
    </row>
    <row r="170" spans="1:8" s="157" customFormat="1" x14ac:dyDescent="0.3">
      <c r="A170" s="86"/>
      <c r="B170" s="85"/>
      <c r="C170" s="85"/>
      <c r="D170" s="85"/>
      <c r="E170" s="85"/>
      <c r="F170" s="86"/>
      <c r="G170" s="86"/>
      <c r="H170" s="86"/>
    </row>
    <row r="171" spans="1:8" s="157" customFormat="1" x14ac:dyDescent="0.3">
      <c r="A171" s="86"/>
      <c r="B171" s="85"/>
      <c r="C171" s="85"/>
      <c r="D171" s="85"/>
      <c r="E171" s="85"/>
      <c r="F171" s="86"/>
      <c r="G171" s="86"/>
      <c r="H171" s="86"/>
    </row>
    <row r="172" spans="1:8" s="157" customFormat="1" x14ac:dyDescent="0.3">
      <c r="A172" s="86"/>
      <c r="B172" s="85"/>
      <c r="C172" s="85"/>
      <c r="D172" s="85"/>
      <c r="E172" s="85"/>
      <c r="F172" s="86"/>
      <c r="G172" s="86"/>
      <c r="H172" s="86"/>
    </row>
    <row r="173" spans="1:8" s="157" customFormat="1" x14ac:dyDescent="0.3">
      <c r="A173" s="86"/>
      <c r="B173" s="85"/>
      <c r="C173" s="85"/>
      <c r="D173" s="85"/>
      <c r="E173" s="85"/>
      <c r="F173" s="86"/>
      <c r="G173" s="86"/>
      <c r="H173" s="86"/>
    </row>
    <row r="174" spans="1:8" s="157" customFormat="1" x14ac:dyDescent="0.3">
      <c r="A174" s="86"/>
      <c r="B174" s="85"/>
      <c r="C174" s="85"/>
      <c r="D174" s="85"/>
      <c r="E174" s="85"/>
      <c r="F174" s="86"/>
      <c r="G174" s="86"/>
      <c r="H174" s="86"/>
    </row>
    <row r="175" spans="1:8" s="157" customFormat="1" x14ac:dyDescent="0.3">
      <c r="A175" s="86"/>
      <c r="B175" s="85"/>
      <c r="C175" s="85"/>
      <c r="D175" s="85"/>
      <c r="E175" s="85"/>
      <c r="F175" s="86"/>
      <c r="G175" s="86"/>
      <c r="H175" s="86"/>
    </row>
    <row r="176" spans="1:8" s="157" customFormat="1" x14ac:dyDescent="0.3">
      <c r="A176" s="86"/>
      <c r="B176" s="85"/>
      <c r="C176" s="85"/>
      <c r="D176" s="85"/>
      <c r="E176" s="85"/>
      <c r="F176" s="86"/>
      <c r="G176" s="86"/>
      <c r="H176" s="86"/>
    </row>
    <row r="177" spans="1:8" s="157" customFormat="1" x14ac:dyDescent="0.3">
      <c r="A177" s="86"/>
      <c r="B177" s="85"/>
      <c r="C177" s="85"/>
      <c r="D177" s="85"/>
      <c r="E177" s="85"/>
      <c r="F177" s="86"/>
      <c r="G177" s="86"/>
      <c r="H177" s="86"/>
    </row>
    <row r="178" spans="1:8" s="157" customFormat="1" x14ac:dyDescent="0.3">
      <c r="A178" s="86"/>
      <c r="B178" s="85"/>
      <c r="C178" s="85"/>
      <c r="D178" s="85"/>
      <c r="E178" s="85"/>
      <c r="F178" s="86"/>
      <c r="G178" s="86"/>
      <c r="H178" s="86"/>
    </row>
    <row r="179" spans="1:8" s="157" customFormat="1" x14ac:dyDescent="0.3">
      <c r="A179" s="87"/>
      <c r="B179" s="88"/>
      <c r="C179" s="88"/>
      <c r="D179" s="88"/>
      <c r="E179" s="88"/>
      <c r="F179" s="87"/>
      <c r="G179" s="87"/>
      <c r="H179" s="87"/>
    </row>
    <row r="180" spans="1:8" s="157" customFormat="1" x14ac:dyDescent="0.3">
      <c r="A180" s="87"/>
      <c r="B180" s="88"/>
      <c r="C180" s="88"/>
      <c r="D180" s="88"/>
      <c r="E180" s="88"/>
      <c r="F180" s="87"/>
      <c r="G180" s="87"/>
      <c r="H180" s="87"/>
    </row>
    <row r="181" spans="1:8" s="157" customFormat="1" x14ac:dyDescent="0.3">
      <c r="A181" s="87"/>
      <c r="B181" s="88"/>
      <c r="C181" s="88"/>
      <c r="D181" s="88"/>
      <c r="E181" s="88"/>
      <c r="F181" s="87"/>
      <c r="G181" s="87"/>
      <c r="H181" s="87"/>
    </row>
    <row r="182" spans="1:8" s="157" customFormat="1" x14ac:dyDescent="0.3">
      <c r="A182" s="87"/>
      <c r="B182" s="88"/>
      <c r="C182" s="88"/>
      <c r="D182" s="88"/>
      <c r="E182" s="88"/>
      <c r="F182" s="87"/>
      <c r="G182" s="87"/>
      <c r="H182" s="87"/>
    </row>
    <row r="183" spans="1:8" s="157" customFormat="1" x14ac:dyDescent="0.3">
      <c r="A183" s="87"/>
      <c r="B183" s="88"/>
      <c r="C183" s="88"/>
      <c r="D183" s="88"/>
      <c r="E183" s="88"/>
      <c r="F183" s="87"/>
      <c r="G183" s="87"/>
      <c r="H183" s="87"/>
    </row>
    <row r="184" spans="1:8" s="157" customFormat="1" x14ac:dyDescent="0.3">
      <c r="A184" s="87"/>
      <c r="B184" s="88"/>
      <c r="C184" s="88"/>
      <c r="D184" s="88"/>
      <c r="E184" s="88"/>
      <c r="F184" s="87"/>
      <c r="G184" s="87"/>
      <c r="H184" s="87"/>
    </row>
    <row r="185" spans="1:8" s="157" customFormat="1" x14ac:dyDescent="0.3">
      <c r="A185" s="87"/>
      <c r="B185" s="88"/>
      <c r="C185" s="88"/>
      <c r="D185" s="88"/>
      <c r="E185" s="88"/>
      <c r="F185" s="87"/>
      <c r="G185" s="87"/>
      <c r="H185" s="87"/>
    </row>
    <row r="186" spans="1:8" s="157" customFormat="1" x14ac:dyDescent="0.3">
      <c r="A186" s="87"/>
      <c r="B186" s="88"/>
      <c r="C186" s="88"/>
      <c r="D186" s="88"/>
      <c r="E186" s="88"/>
      <c r="F186" s="87"/>
      <c r="G186" s="87"/>
      <c r="H186" s="87"/>
    </row>
    <row r="187" spans="1:8" s="157" customFormat="1" x14ac:dyDescent="0.3">
      <c r="A187" s="87"/>
      <c r="B187" s="88"/>
      <c r="C187" s="88"/>
      <c r="D187" s="88"/>
      <c r="E187" s="88"/>
      <c r="F187" s="87"/>
      <c r="G187" s="87"/>
      <c r="H187" s="87"/>
    </row>
    <row r="188" spans="1:8" s="157" customFormat="1" x14ac:dyDescent="0.3">
      <c r="A188" s="87"/>
      <c r="B188" s="88"/>
      <c r="C188" s="88"/>
      <c r="D188" s="88"/>
      <c r="E188" s="88"/>
      <c r="F188" s="87"/>
      <c r="G188" s="87"/>
      <c r="H188" s="87"/>
    </row>
    <row r="189" spans="1:8" s="157" customFormat="1" x14ac:dyDescent="0.3">
      <c r="A189" s="87"/>
      <c r="B189" s="88"/>
      <c r="C189" s="88"/>
      <c r="D189" s="88"/>
      <c r="E189" s="88"/>
      <c r="F189" s="87"/>
      <c r="G189" s="87"/>
      <c r="H189" s="87"/>
    </row>
    <row r="190" spans="1:8" s="157" customFormat="1" x14ac:dyDescent="0.3">
      <c r="A190" s="87"/>
      <c r="B190" s="88"/>
      <c r="C190" s="88"/>
      <c r="D190" s="88"/>
      <c r="E190" s="88"/>
      <c r="F190" s="87"/>
      <c r="G190" s="87"/>
      <c r="H190" s="87"/>
    </row>
    <row r="191" spans="1:8" s="157" customFormat="1" x14ac:dyDescent="0.3">
      <c r="A191" s="87"/>
      <c r="B191" s="88"/>
      <c r="C191" s="88"/>
      <c r="D191" s="88"/>
      <c r="E191" s="88"/>
      <c r="F191" s="87"/>
      <c r="G191" s="87"/>
      <c r="H191" s="87"/>
    </row>
    <row r="192" spans="1:8" s="157" customFormat="1" x14ac:dyDescent="0.3">
      <c r="A192" s="87"/>
      <c r="B192" s="88"/>
      <c r="C192" s="88"/>
      <c r="D192" s="88"/>
      <c r="E192" s="88"/>
      <c r="F192" s="87"/>
      <c r="G192" s="87"/>
      <c r="H192" s="87"/>
    </row>
    <row r="193" spans="1:8" s="157" customFormat="1" x14ac:dyDescent="0.3">
      <c r="A193" s="87"/>
      <c r="B193" s="88"/>
      <c r="C193" s="88"/>
      <c r="D193" s="88"/>
      <c r="E193" s="88"/>
      <c r="F193" s="87"/>
      <c r="G193" s="87"/>
      <c r="H193" s="87"/>
    </row>
    <row r="194" spans="1:8" s="157" customFormat="1" x14ac:dyDescent="0.3">
      <c r="A194" s="87"/>
      <c r="B194" s="88"/>
      <c r="C194" s="88"/>
      <c r="D194" s="88"/>
      <c r="E194" s="88"/>
      <c r="F194" s="87"/>
      <c r="G194" s="87"/>
      <c r="H194" s="87"/>
    </row>
    <row r="195" spans="1:8" s="157" customFormat="1" x14ac:dyDescent="0.3">
      <c r="A195" s="87"/>
      <c r="B195" s="88"/>
      <c r="C195" s="88"/>
      <c r="D195" s="88"/>
      <c r="E195" s="88"/>
      <c r="F195" s="87"/>
      <c r="G195" s="87"/>
      <c r="H195" s="87"/>
    </row>
    <row r="196" spans="1:8" s="157" customFormat="1" x14ac:dyDescent="0.3">
      <c r="A196" s="87"/>
      <c r="B196" s="88"/>
      <c r="C196" s="88"/>
      <c r="D196" s="88"/>
      <c r="E196" s="88"/>
      <c r="F196" s="87"/>
      <c r="G196" s="87"/>
      <c r="H196" s="87"/>
    </row>
    <row r="197" spans="1:8" s="157" customFormat="1" x14ac:dyDescent="0.3">
      <c r="A197" s="87"/>
      <c r="B197" s="88"/>
      <c r="C197" s="88"/>
      <c r="D197" s="88"/>
      <c r="E197" s="88"/>
      <c r="F197" s="87"/>
      <c r="G197" s="87"/>
      <c r="H197" s="87"/>
    </row>
    <row r="198" spans="1:8" s="157" customFormat="1" x14ac:dyDescent="0.3">
      <c r="A198" s="87"/>
      <c r="B198" s="88"/>
      <c r="C198" s="88"/>
      <c r="D198" s="88"/>
      <c r="E198" s="88"/>
      <c r="F198" s="87"/>
      <c r="G198" s="87"/>
      <c r="H198" s="87"/>
    </row>
    <row r="199" spans="1:8" s="157" customFormat="1" x14ac:dyDescent="0.3">
      <c r="A199" s="87"/>
      <c r="B199" s="88"/>
      <c r="C199" s="88"/>
      <c r="D199" s="88"/>
      <c r="E199" s="88"/>
      <c r="F199" s="87"/>
      <c r="G199" s="87"/>
      <c r="H199" s="87"/>
    </row>
    <row r="200" spans="1:8" s="157" customFormat="1" x14ac:dyDescent="0.3">
      <c r="A200" s="87"/>
      <c r="B200" s="88"/>
      <c r="C200" s="88"/>
      <c r="D200" s="88"/>
      <c r="E200" s="88"/>
      <c r="F200" s="87"/>
      <c r="G200" s="87"/>
      <c r="H200" s="87"/>
    </row>
    <row r="201" spans="1:8" s="157" customFormat="1" x14ac:dyDescent="0.3">
      <c r="A201" s="87"/>
      <c r="B201" s="88"/>
      <c r="C201" s="88"/>
      <c r="D201" s="88"/>
      <c r="E201" s="88"/>
      <c r="F201" s="87"/>
      <c r="G201" s="87"/>
      <c r="H201" s="87"/>
    </row>
    <row r="202" spans="1:8" s="157" customFormat="1" x14ac:dyDescent="0.3">
      <c r="A202" s="87"/>
      <c r="B202" s="88"/>
      <c r="C202" s="88"/>
      <c r="D202" s="88"/>
      <c r="E202" s="88"/>
      <c r="F202" s="87"/>
      <c r="G202" s="87"/>
      <c r="H202" s="87"/>
    </row>
    <row r="203" spans="1:8" s="157" customFormat="1" x14ac:dyDescent="0.3">
      <c r="A203" s="87"/>
      <c r="B203" s="88"/>
      <c r="C203" s="88"/>
      <c r="D203" s="88"/>
      <c r="E203" s="88"/>
      <c r="F203" s="87"/>
      <c r="G203" s="87"/>
      <c r="H203" s="87"/>
    </row>
    <row r="204" spans="1:8" s="157" customFormat="1" x14ac:dyDescent="0.3">
      <c r="A204" s="87"/>
      <c r="B204" s="88"/>
      <c r="C204" s="88"/>
      <c r="D204" s="88"/>
      <c r="E204" s="88"/>
      <c r="F204" s="87"/>
      <c r="G204" s="87"/>
      <c r="H204" s="87"/>
    </row>
    <row r="205" spans="1:8" s="157" customFormat="1" x14ac:dyDescent="0.3">
      <c r="A205" s="87"/>
      <c r="B205" s="88"/>
      <c r="C205" s="88"/>
      <c r="D205" s="88"/>
      <c r="E205" s="88"/>
      <c r="F205" s="87"/>
      <c r="G205" s="87"/>
      <c r="H205" s="87"/>
    </row>
    <row r="206" spans="1:8" s="157" customFormat="1" x14ac:dyDescent="0.3">
      <c r="A206" s="87"/>
      <c r="B206" s="88"/>
      <c r="C206" s="88"/>
      <c r="D206" s="88"/>
      <c r="E206" s="88"/>
      <c r="F206" s="87"/>
      <c r="G206" s="87"/>
      <c r="H206" s="87"/>
    </row>
    <row r="207" spans="1:8" s="157" customFormat="1" x14ac:dyDescent="0.3">
      <c r="A207" s="87"/>
      <c r="B207" s="88"/>
      <c r="C207" s="88"/>
      <c r="D207" s="88"/>
      <c r="E207" s="88"/>
      <c r="F207" s="87"/>
      <c r="G207" s="87"/>
      <c r="H207" s="87"/>
    </row>
    <row r="208" spans="1:8" s="157" customFormat="1" x14ac:dyDescent="0.3">
      <c r="A208" s="87"/>
      <c r="B208" s="88"/>
      <c r="C208" s="88"/>
      <c r="D208" s="88"/>
      <c r="E208" s="88"/>
      <c r="F208" s="87"/>
      <c r="G208" s="87"/>
      <c r="H208" s="87"/>
    </row>
    <row r="209" spans="1:8" s="157" customFormat="1" x14ac:dyDescent="0.3">
      <c r="A209" s="87"/>
      <c r="B209" s="88"/>
      <c r="C209" s="88"/>
      <c r="D209" s="88"/>
      <c r="E209" s="88"/>
      <c r="F209" s="87"/>
      <c r="G209" s="87"/>
      <c r="H209" s="87"/>
    </row>
    <row r="210" spans="1:8" s="157" customFormat="1" x14ac:dyDescent="0.3">
      <c r="A210" s="87"/>
      <c r="B210" s="88"/>
      <c r="C210" s="88"/>
      <c r="D210" s="88"/>
      <c r="E210" s="88"/>
      <c r="F210" s="87"/>
      <c r="G210" s="87"/>
      <c r="H210" s="87"/>
    </row>
    <row r="211" spans="1:8" s="157" customFormat="1" x14ac:dyDescent="0.3">
      <c r="A211" s="87"/>
      <c r="B211" s="88"/>
      <c r="C211" s="88"/>
      <c r="D211" s="88"/>
      <c r="E211" s="88"/>
      <c r="F211" s="87"/>
      <c r="G211" s="87"/>
      <c r="H211" s="87"/>
    </row>
    <row r="212" spans="1:8" s="157" customFormat="1" x14ac:dyDescent="0.3">
      <c r="A212" s="87"/>
      <c r="B212" s="88"/>
      <c r="C212" s="88"/>
      <c r="D212" s="88"/>
      <c r="E212" s="88"/>
      <c r="F212" s="87"/>
      <c r="G212" s="87"/>
      <c r="H212" s="87"/>
    </row>
    <row r="213" spans="1:8" s="157" customFormat="1" x14ac:dyDescent="0.3">
      <c r="A213" s="87"/>
      <c r="B213" s="88"/>
      <c r="C213" s="88"/>
      <c r="D213" s="88"/>
      <c r="E213" s="88"/>
      <c r="F213" s="87"/>
      <c r="G213" s="87"/>
      <c r="H213" s="87"/>
    </row>
    <row r="214" spans="1:8" s="157" customFormat="1" x14ac:dyDescent="0.3">
      <c r="A214" s="87"/>
      <c r="B214" s="88"/>
      <c r="C214" s="88"/>
      <c r="D214" s="88"/>
      <c r="E214" s="88"/>
      <c r="F214" s="87"/>
      <c r="G214" s="87"/>
      <c r="H214" s="87"/>
    </row>
    <row r="215" spans="1:8" s="157" customFormat="1" x14ac:dyDescent="0.3">
      <c r="A215" s="87"/>
      <c r="B215" s="88"/>
      <c r="C215" s="88"/>
      <c r="D215" s="88"/>
      <c r="E215" s="88"/>
      <c r="F215" s="87"/>
      <c r="G215" s="87"/>
      <c r="H215" s="87"/>
    </row>
    <row r="216" spans="1:8" s="157" customFormat="1" x14ac:dyDescent="0.3">
      <c r="A216" s="87"/>
      <c r="B216" s="88"/>
      <c r="C216" s="88"/>
      <c r="D216" s="88"/>
      <c r="E216" s="88"/>
      <c r="F216" s="87"/>
      <c r="G216" s="87"/>
      <c r="H216" s="87"/>
    </row>
    <row r="217" spans="1:8" s="157" customFormat="1" x14ac:dyDescent="0.3">
      <c r="A217" s="87"/>
      <c r="B217" s="88"/>
      <c r="C217" s="88"/>
      <c r="D217" s="88"/>
      <c r="E217" s="88"/>
      <c r="F217" s="87"/>
      <c r="G217" s="87"/>
      <c r="H217" s="87"/>
    </row>
    <row r="218" spans="1:8" s="157" customFormat="1" x14ac:dyDescent="0.3">
      <c r="A218" s="87"/>
      <c r="B218" s="88"/>
      <c r="C218" s="88"/>
      <c r="D218" s="88"/>
      <c r="E218" s="88"/>
      <c r="F218" s="87"/>
      <c r="G218" s="87"/>
      <c r="H218" s="87"/>
    </row>
    <row r="219" spans="1:8" s="157" customFormat="1" x14ac:dyDescent="0.3">
      <c r="A219" s="87"/>
      <c r="B219" s="88"/>
      <c r="C219" s="88"/>
      <c r="D219" s="88"/>
      <c r="E219" s="88"/>
      <c r="F219" s="87"/>
      <c r="G219" s="87"/>
      <c r="H219" s="87"/>
    </row>
    <row r="220" spans="1:8" s="157" customFormat="1" x14ac:dyDescent="0.3">
      <c r="A220" s="87"/>
      <c r="B220" s="88"/>
      <c r="C220" s="88"/>
      <c r="D220" s="88"/>
      <c r="E220" s="88"/>
      <c r="F220" s="87"/>
      <c r="G220" s="87"/>
      <c r="H220" s="87"/>
    </row>
    <row r="221" spans="1:8" s="157" customFormat="1" x14ac:dyDescent="0.3">
      <c r="A221" s="87"/>
      <c r="B221" s="88"/>
      <c r="C221" s="88"/>
      <c r="D221" s="88"/>
      <c r="E221" s="88"/>
      <c r="F221" s="87"/>
      <c r="G221" s="87"/>
      <c r="H221" s="87"/>
    </row>
    <row r="222" spans="1:8" s="157" customFormat="1" x14ac:dyDescent="0.3">
      <c r="A222" s="87"/>
      <c r="B222" s="88"/>
      <c r="C222" s="88"/>
      <c r="D222" s="88"/>
      <c r="E222" s="88"/>
      <c r="F222" s="87"/>
      <c r="G222" s="87"/>
      <c r="H222" s="87"/>
    </row>
    <row r="223" spans="1:8" s="157" customFormat="1" x14ac:dyDescent="0.3">
      <c r="A223" s="87"/>
      <c r="B223" s="88"/>
      <c r="C223" s="88"/>
      <c r="D223" s="88"/>
      <c r="E223" s="88"/>
      <c r="F223" s="87"/>
      <c r="G223" s="87"/>
      <c r="H223" s="87"/>
    </row>
    <row r="224" spans="1:8" s="157" customFormat="1" x14ac:dyDescent="0.3">
      <c r="A224" s="87"/>
      <c r="B224" s="88"/>
      <c r="C224" s="88"/>
      <c r="D224" s="88"/>
      <c r="E224" s="88"/>
      <c r="F224" s="87"/>
      <c r="G224" s="87"/>
      <c r="H224" s="87"/>
    </row>
    <row r="225" spans="1:8" s="157" customFormat="1" x14ac:dyDescent="0.3">
      <c r="A225" s="87"/>
      <c r="B225" s="88"/>
      <c r="C225" s="88"/>
      <c r="D225" s="88"/>
      <c r="E225" s="88"/>
      <c r="F225" s="87"/>
      <c r="G225" s="87"/>
      <c r="H225" s="87"/>
    </row>
    <row r="226" spans="1:8" s="157" customFormat="1" x14ac:dyDescent="0.3">
      <c r="A226" s="87"/>
      <c r="B226" s="88"/>
      <c r="C226" s="88"/>
      <c r="D226" s="88"/>
      <c r="E226" s="88"/>
      <c r="F226" s="87"/>
      <c r="G226" s="87"/>
      <c r="H226" s="87"/>
    </row>
    <row r="227" spans="1:8" s="157" customFormat="1" x14ac:dyDescent="0.3">
      <c r="A227" s="87"/>
      <c r="B227" s="88"/>
      <c r="C227" s="88"/>
      <c r="D227" s="88"/>
      <c r="E227" s="88"/>
      <c r="F227" s="87"/>
      <c r="G227" s="87"/>
      <c r="H227" s="87"/>
    </row>
    <row r="228" spans="1:8" s="157" customFormat="1" x14ac:dyDescent="0.3">
      <c r="A228" s="87"/>
      <c r="B228" s="88"/>
      <c r="C228" s="88"/>
      <c r="D228" s="88"/>
      <c r="E228" s="88"/>
      <c r="F228" s="87"/>
      <c r="G228" s="87"/>
      <c r="H228" s="87"/>
    </row>
    <row r="229" spans="1:8" s="157" customFormat="1" x14ac:dyDescent="0.3">
      <c r="A229" s="87"/>
      <c r="B229" s="88"/>
      <c r="C229" s="88"/>
      <c r="D229" s="88"/>
      <c r="E229" s="88"/>
      <c r="F229" s="87"/>
      <c r="G229" s="87"/>
      <c r="H229" s="87"/>
    </row>
    <row r="230" spans="1:8" s="157" customFormat="1" x14ac:dyDescent="0.3">
      <c r="A230" s="87"/>
      <c r="B230" s="88"/>
      <c r="C230" s="88"/>
      <c r="D230" s="88"/>
      <c r="E230" s="88"/>
      <c r="F230" s="87"/>
      <c r="G230" s="87"/>
      <c r="H230" s="87"/>
    </row>
    <row r="231" spans="1:8" s="157" customFormat="1" x14ac:dyDescent="0.3">
      <c r="A231" s="87"/>
      <c r="B231" s="88"/>
      <c r="C231" s="88"/>
      <c r="D231" s="88"/>
      <c r="E231" s="88"/>
      <c r="F231" s="87"/>
      <c r="G231" s="87"/>
      <c r="H231" s="87"/>
    </row>
    <row r="232" spans="1:8" s="157" customFormat="1" x14ac:dyDescent="0.3">
      <c r="A232" s="87"/>
      <c r="B232" s="88"/>
      <c r="C232" s="88"/>
      <c r="D232" s="88"/>
      <c r="E232" s="88"/>
      <c r="F232" s="87"/>
      <c r="G232" s="87"/>
      <c r="H232" s="87"/>
    </row>
    <row r="233" spans="1:8" s="157" customFormat="1" x14ac:dyDescent="0.3">
      <c r="A233" s="87"/>
      <c r="B233" s="88"/>
      <c r="C233" s="88"/>
      <c r="D233" s="88"/>
      <c r="E233" s="88"/>
      <c r="F233" s="87"/>
      <c r="G233" s="87"/>
      <c r="H233" s="87"/>
    </row>
    <row r="234" spans="1:8" s="157" customFormat="1" x14ac:dyDescent="0.3">
      <c r="A234" s="87"/>
      <c r="B234" s="88"/>
      <c r="C234" s="88"/>
      <c r="D234" s="88"/>
      <c r="E234" s="88"/>
      <c r="F234" s="87"/>
      <c r="G234" s="87"/>
      <c r="H234" s="87"/>
    </row>
    <row r="235" spans="1:8" s="157" customFormat="1" x14ac:dyDescent="0.3">
      <c r="A235" s="87"/>
      <c r="B235" s="88"/>
      <c r="C235" s="88"/>
      <c r="D235" s="88"/>
      <c r="E235" s="88"/>
      <c r="F235" s="87"/>
      <c r="G235" s="87"/>
      <c r="H235" s="87"/>
    </row>
    <row r="236" spans="1:8" s="157" customFormat="1" x14ac:dyDescent="0.3">
      <c r="A236" s="87"/>
      <c r="B236" s="88"/>
      <c r="C236" s="88"/>
      <c r="D236" s="88"/>
      <c r="E236" s="88"/>
      <c r="F236" s="87"/>
      <c r="G236" s="87"/>
      <c r="H236" s="87"/>
    </row>
    <row r="237" spans="1:8" s="157" customFormat="1" x14ac:dyDescent="0.3">
      <c r="A237" s="87"/>
      <c r="B237" s="88"/>
      <c r="C237" s="88"/>
      <c r="D237" s="88"/>
      <c r="E237" s="88"/>
      <c r="F237" s="87"/>
      <c r="G237" s="87"/>
      <c r="H237" s="87"/>
    </row>
    <row r="238" spans="1:8" s="157" customFormat="1" x14ac:dyDescent="0.3">
      <c r="A238" s="87"/>
      <c r="B238" s="88"/>
      <c r="C238" s="88"/>
      <c r="D238" s="88"/>
      <c r="E238" s="88"/>
      <c r="F238" s="87"/>
      <c r="G238" s="87"/>
      <c r="H238" s="87"/>
    </row>
    <row r="239" spans="1:8" s="157" customFormat="1" x14ac:dyDescent="0.3">
      <c r="A239" s="87"/>
      <c r="B239" s="88"/>
      <c r="C239" s="88"/>
      <c r="D239" s="88"/>
      <c r="E239" s="88"/>
      <c r="F239" s="87"/>
      <c r="G239" s="87"/>
      <c r="H239" s="87"/>
    </row>
    <row r="240" spans="1:8" s="157" customFormat="1" x14ac:dyDescent="0.3">
      <c r="A240" s="87"/>
      <c r="B240" s="88"/>
      <c r="C240" s="88"/>
      <c r="D240" s="88"/>
      <c r="E240" s="88"/>
      <c r="F240" s="87"/>
      <c r="G240" s="87"/>
      <c r="H240" s="87"/>
    </row>
    <row r="241" spans="1:8" s="157" customFormat="1" x14ac:dyDescent="0.3">
      <c r="A241" s="87"/>
      <c r="B241" s="88"/>
      <c r="C241" s="88"/>
      <c r="D241" s="88"/>
      <c r="E241" s="88"/>
      <c r="F241" s="87"/>
      <c r="G241" s="87"/>
      <c r="H241" s="87"/>
    </row>
    <row r="242" spans="1:8" s="157" customFormat="1" x14ac:dyDescent="0.3">
      <c r="A242" s="87"/>
      <c r="B242" s="88"/>
      <c r="C242" s="88"/>
      <c r="D242" s="88"/>
      <c r="E242" s="88"/>
      <c r="F242" s="87"/>
      <c r="G242" s="87"/>
      <c r="H242" s="87"/>
    </row>
    <row r="243" spans="1:8" s="157" customFormat="1" x14ac:dyDescent="0.3">
      <c r="A243" s="87"/>
      <c r="B243" s="88"/>
      <c r="C243" s="88"/>
      <c r="D243" s="88"/>
      <c r="E243" s="88"/>
      <c r="F243" s="87"/>
      <c r="G243" s="87"/>
      <c r="H243" s="87"/>
    </row>
    <row r="244" spans="1:8" s="157" customFormat="1" x14ac:dyDescent="0.3">
      <c r="A244" s="87"/>
      <c r="B244" s="88"/>
      <c r="C244" s="88"/>
      <c r="D244" s="88"/>
      <c r="E244" s="88"/>
      <c r="F244" s="87"/>
      <c r="G244" s="87"/>
      <c r="H244" s="87"/>
    </row>
    <row r="245" spans="1:8" s="157" customFormat="1" x14ac:dyDescent="0.3">
      <c r="A245" s="87"/>
      <c r="B245" s="88"/>
      <c r="C245" s="88"/>
      <c r="D245" s="88"/>
      <c r="E245" s="88"/>
      <c r="F245" s="87"/>
      <c r="G245" s="87"/>
      <c r="H245" s="87"/>
    </row>
    <row r="246" spans="1:8" s="157" customFormat="1" x14ac:dyDescent="0.3">
      <c r="A246" s="87"/>
      <c r="B246" s="88"/>
      <c r="C246" s="88"/>
      <c r="D246" s="88"/>
      <c r="E246" s="88"/>
      <c r="F246" s="87"/>
      <c r="G246" s="87"/>
      <c r="H246" s="87"/>
    </row>
    <row r="247" spans="1:8" s="157" customFormat="1" x14ac:dyDescent="0.3">
      <c r="A247" s="87"/>
      <c r="B247" s="88"/>
      <c r="C247" s="88"/>
      <c r="D247" s="88"/>
      <c r="E247" s="88"/>
      <c r="F247" s="87"/>
      <c r="G247" s="87"/>
      <c r="H247" s="87"/>
    </row>
    <row r="248" spans="1:8" s="157" customFormat="1" x14ac:dyDescent="0.3">
      <c r="A248" s="87"/>
      <c r="B248" s="88"/>
      <c r="C248" s="88"/>
      <c r="D248" s="88"/>
      <c r="E248" s="88"/>
      <c r="F248" s="87"/>
      <c r="G248" s="87"/>
      <c r="H248" s="87"/>
    </row>
    <row r="249" spans="1:8" s="157" customFormat="1" x14ac:dyDescent="0.3">
      <c r="A249" s="87"/>
      <c r="B249" s="88"/>
      <c r="C249" s="88"/>
      <c r="D249" s="88"/>
      <c r="E249" s="88"/>
      <c r="F249" s="87"/>
      <c r="G249" s="87"/>
      <c r="H249" s="87"/>
    </row>
    <row r="250" spans="1:8" s="157" customFormat="1" x14ac:dyDescent="0.3">
      <c r="A250" s="87"/>
      <c r="B250" s="88"/>
      <c r="C250" s="88"/>
      <c r="D250" s="88"/>
      <c r="E250" s="88"/>
      <c r="F250" s="87"/>
      <c r="G250" s="87"/>
      <c r="H250" s="87"/>
    </row>
    <row r="251" spans="1:8" s="157" customFormat="1" x14ac:dyDescent="0.3">
      <c r="A251" s="87"/>
      <c r="B251" s="88"/>
      <c r="C251" s="88"/>
      <c r="D251" s="88"/>
      <c r="E251" s="88"/>
      <c r="F251" s="87"/>
      <c r="G251" s="87"/>
      <c r="H251" s="87"/>
    </row>
    <row r="252" spans="1:8" s="157" customFormat="1" x14ac:dyDescent="0.3">
      <c r="A252" s="87"/>
      <c r="B252" s="88"/>
      <c r="C252" s="88"/>
      <c r="D252" s="88"/>
      <c r="E252" s="88"/>
      <c r="F252" s="87"/>
      <c r="G252" s="87"/>
      <c r="H252" s="87"/>
    </row>
    <row r="253" spans="1:8" s="157" customFormat="1" x14ac:dyDescent="0.3">
      <c r="A253" s="87"/>
      <c r="B253" s="88"/>
      <c r="C253" s="88"/>
      <c r="D253" s="88"/>
      <c r="E253" s="88"/>
      <c r="F253" s="87"/>
      <c r="G253" s="87"/>
      <c r="H253" s="87"/>
    </row>
    <row r="254" spans="1:8" s="157" customFormat="1" x14ac:dyDescent="0.3">
      <c r="A254" s="87"/>
      <c r="B254" s="88"/>
      <c r="C254" s="88"/>
      <c r="D254" s="88"/>
      <c r="E254" s="88"/>
      <c r="F254" s="87"/>
      <c r="G254" s="87"/>
      <c r="H254" s="87"/>
    </row>
    <row r="255" spans="1:8" s="157" customFormat="1" x14ac:dyDescent="0.3">
      <c r="A255" s="87"/>
      <c r="B255" s="88"/>
      <c r="C255" s="88"/>
      <c r="D255" s="88"/>
      <c r="E255" s="88"/>
      <c r="F255" s="87"/>
      <c r="G255" s="87"/>
      <c r="H255" s="87"/>
    </row>
    <row r="256" spans="1:8" s="157" customFormat="1" x14ac:dyDescent="0.3">
      <c r="A256" s="87"/>
      <c r="B256" s="88"/>
      <c r="C256" s="88"/>
      <c r="D256" s="88"/>
      <c r="E256" s="88"/>
      <c r="F256" s="87"/>
      <c r="G256" s="87"/>
      <c r="H256" s="87"/>
    </row>
    <row r="257" spans="1:8" s="157" customFormat="1" x14ac:dyDescent="0.3">
      <c r="A257" s="87"/>
      <c r="B257" s="88"/>
      <c r="C257" s="88"/>
      <c r="D257" s="88"/>
      <c r="E257" s="88"/>
      <c r="F257" s="87"/>
      <c r="G257" s="87"/>
      <c r="H257" s="87"/>
    </row>
    <row r="258" spans="1:8" s="157" customFormat="1" x14ac:dyDescent="0.3">
      <c r="A258" s="87"/>
      <c r="B258" s="88"/>
      <c r="C258" s="88"/>
      <c r="D258" s="88"/>
      <c r="E258" s="88"/>
      <c r="F258" s="87"/>
      <c r="G258" s="87"/>
      <c r="H258" s="87"/>
    </row>
    <row r="259" spans="1:8" s="157" customFormat="1" x14ac:dyDescent="0.3">
      <c r="A259" s="87"/>
      <c r="B259" s="88"/>
      <c r="C259" s="88"/>
      <c r="D259" s="88"/>
      <c r="E259" s="88"/>
      <c r="F259" s="87"/>
      <c r="G259" s="87"/>
      <c r="H259" s="87"/>
    </row>
    <row r="260" spans="1:8" s="157" customFormat="1" x14ac:dyDescent="0.3">
      <c r="A260" s="87"/>
      <c r="B260" s="88"/>
      <c r="C260" s="88"/>
      <c r="D260" s="88"/>
      <c r="E260" s="88"/>
      <c r="F260" s="87"/>
      <c r="G260" s="87"/>
      <c r="H260" s="87"/>
    </row>
    <row r="261" spans="1:8" s="157" customFormat="1" x14ac:dyDescent="0.3">
      <c r="A261" s="87"/>
      <c r="B261" s="88"/>
      <c r="C261" s="88"/>
      <c r="D261" s="88"/>
      <c r="E261" s="88"/>
      <c r="F261" s="87"/>
      <c r="G261" s="87"/>
      <c r="H261" s="87"/>
    </row>
    <row r="262" spans="1:8" s="157" customFormat="1" x14ac:dyDescent="0.3">
      <c r="A262" s="87"/>
      <c r="B262" s="88"/>
      <c r="C262" s="88"/>
      <c r="D262" s="88"/>
      <c r="E262" s="88"/>
      <c r="F262" s="87"/>
      <c r="G262" s="87"/>
      <c r="H262" s="87"/>
    </row>
    <row r="263" spans="1:8" s="157" customFormat="1" x14ac:dyDescent="0.3">
      <c r="A263" s="87"/>
      <c r="B263" s="88"/>
      <c r="C263" s="88"/>
      <c r="D263" s="88"/>
      <c r="E263" s="88"/>
      <c r="F263" s="87"/>
      <c r="G263" s="87"/>
      <c r="H263" s="87"/>
    </row>
    <row r="264" spans="1:8" s="157" customFormat="1" x14ac:dyDescent="0.3">
      <c r="A264" s="87"/>
      <c r="B264" s="88"/>
      <c r="C264" s="88"/>
      <c r="D264" s="88"/>
      <c r="E264" s="88"/>
      <c r="F264" s="87"/>
      <c r="G264" s="87"/>
      <c r="H264" s="87"/>
    </row>
    <row r="265" spans="1:8" s="157" customFormat="1" x14ac:dyDescent="0.3">
      <c r="A265" s="87"/>
      <c r="B265" s="88"/>
      <c r="C265" s="88"/>
      <c r="D265" s="88"/>
      <c r="E265" s="88"/>
      <c r="F265" s="87"/>
      <c r="G265" s="87"/>
      <c r="H265" s="87"/>
    </row>
    <row r="266" spans="1:8" s="157" customFormat="1" x14ac:dyDescent="0.3">
      <c r="A266" s="87"/>
      <c r="B266" s="88"/>
      <c r="C266" s="88"/>
      <c r="D266" s="88"/>
      <c r="E266" s="88"/>
      <c r="F266" s="87"/>
      <c r="G266" s="87"/>
      <c r="H266" s="87"/>
    </row>
    <row r="267" spans="1:8" s="157" customFormat="1" x14ac:dyDescent="0.3">
      <c r="A267" s="87"/>
      <c r="B267" s="88"/>
      <c r="C267" s="88"/>
      <c r="D267" s="88"/>
      <c r="E267" s="88"/>
      <c r="F267" s="87"/>
      <c r="G267" s="87"/>
      <c r="H267" s="87"/>
    </row>
    <row r="268" spans="1:8" s="157" customFormat="1" x14ac:dyDescent="0.3">
      <c r="A268" s="87"/>
      <c r="B268" s="88"/>
      <c r="C268" s="88"/>
      <c r="D268" s="88"/>
      <c r="E268" s="88"/>
      <c r="F268" s="87"/>
      <c r="G268" s="87"/>
      <c r="H268" s="87"/>
    </row>
    <row r="269" spans="1:8" s="157" customFormat="1" x14ac:dyDescent="0.3">
      <c r="A269" s="87"/>
      <c r="B269" s="88"/>
      <c r="C269" s="88"/>
      <c r="D269" s="88"/>
      <c r="E269" s="88"/>
      <c r="F269" s="87"/>
      <c r="G269" s="87"/>
      <c r="H269" s="87"/>
    </row>
    <row r="270" spans="1:8" s="157" customFormat="1" x14ac:dyDescent="0.3">
      <c r="A270" s="87"/>
      <c r="B270" s="88"/>
      <c r="C270" s="88"/>
      <c r="D270" s="88"/>
      <c r="E270" s="88"/>
      <c r="F270" s="87"/>
      <c r="G270" s="87"/>
      <c r="H270" s="87"/>
    </row>
    <row r="271" spans="1:8" s="157" customFormat="1" x14ac:dyDescent="0.3">
      <c r="A271" s="87"/>
      <c r="B271" s="88"/>
      <c r="C271" s="88"/>
      <c r="D271" s="88"/>
      <c r="E271" s="88"/>
      <c r="F271" s="87"/>
      <c r="G271" s="87"/>
      <c r="H271" s="87"/>
    </row>
    <row r="272" spans="1:8" s="157" customFormat="1" x14ac:dyDescent="0.3">
      <c r="A272" s="87"/>
      <c r="B272" s="88"/>
      <c r="C272" s="88"/>
      <c r="D272" s="88"/>
      <c r="E272" s="88"/>
      <c r="F272" s="87"/>
      <c r="G272" s="87"/>
      <c r="H272" s="87"/>
    </row>
    <row r="273" spans="1:8" s="157" customFormat="1" x14ac:dyDescent="0.3">
      <c r="A273" s="87"/>
      <c r="B273" s="88"/>
      <c r="C273" s="88"/>
      <c r="D273" s="88"/>
      <c r="E273" s="88"/>
      <c r="F273" s="87"/>
      <c r="G273" s="87"/>
      <c r="H273" s="87"/>
    </row>
  </sheetData>
  <sheetProtection algorithmName="SHA-512" hashValue="Vrf7gSJRfsFIPI6y5xdYpiQl/zaJkm+KQJdfW+8TtonO7ELukV9vKpGXUisUTuCpD0TBtw49Q8KJGqtu9lS1XQ==" saltValue="fvTEEPyPm8yRAcgMFqhu9A==" spinCount="100000" sheet="1" formatCells="0" formatColumns="0" formatRows="0" insertColumns="0" insertRows="0" insertHyperlinks="0" deleteColumns="0" deleteRows="0" sort="0" autoFilter="0" pivotTables="0"/>
  <autoFilter ref="A10:H28" xr:uid="{607AD91C-1163-4E91-9638-D5A981477582}"/>
  <mergeCells count="2">
    <mergeCell ref="A2:B2"/>
    <mergeCell ref="D2:G7"/>
  </mergeCells>
  <phoneticPr fontId="2" type="noConversion"/>
  <dataValidations xWindow="503" yWindow="739" count="9">
    <dataValidation type="list" allowBlank="1" showInputMessage="1" showErrorMessage="1" sqref="C11:C1048576 C1:C9" xr:uid="{9AF49AF9-3DF8-4B35-A2F6-2E7479313E60}">
      <formula1>"Critical, High, Moderate, Low"</formula1>
    </dataValidation>
    <dataValidation allowBlank="1" showInputMessage="1" showErrorMessage="1" promptTitle="POA&amp;M Identifier" prompt="Unique # assigned to each POA&amp;M. Format: _x000a_[System name or acronym]__x000a_[Quarter (A, B C, or D)]__x000a_[Fiscal Year the weakness was first recorded]_ _x000a_[a sequence number]" sqref="B10" xr:uid="{8924AEE8-ACCC-4C43-938A-6B21A5BB9D89}"/>
    <dataValidation allowBlank="1" showInputMessage="1" showErrorMessage="1" promptTitle="Weakness Reference #" prompt="Sequential and unique ID # for each weakness. (E.g., 1, 2, 3, ...)" sqref="A10" xr:uid="{5BA48FB3-1CDD-42D1-B6A8-931311239C6D}"/>
    <dataValidation allowBlank="1" showInputMessage="1" showErrorMessage="1" promptTitle="Control Details/CVE/Plugin ID" prompt="Input the Control Details/CVE/Plugin ID. Multiple may be entered if applicable." sqref="D10" xr:uid="{EDFF9A67-29C2-4E63-A85D-2C5E9B1B24C5}"/>
    <dataValidation type="list" allowBlank="1" showInputMessage="1" showErrorMessage="1" promptTitle="Risk Level" prompt="Risk level of weakness is identified in the SAR, Audit or Review. The assignment of risk levels should follow the methodology outlined in NIST 800-30 Appendices G, H, and I." sqref="C10" xr:uid="{137F90E0-0BCD-4214-8778-866482530A7A}">
      <formula1>"Critical, High, Moderate, Low"</formula1>
    </dataValidation>
    <dataValidation allowBlank="1" showInputMessage="1" showErrorMessage="1" promptTitle="Weakness Description" prompt="Detailed description of the vulnerability or risk identified. This information may be found in the SAR or other security audit type report." sqref="F10" xr:uid="{909A4CE0-638E-44A4-A23A-FC2768503DE8}"/>
    <dataValidation allowBlank="1" showInputMessage="1" showErrorMessage="1" promptTitle="Affected System" prompt="Document the system, URL, IP address, etc., affected by the weakness. E.g., “SQL Server:master” or “127.0.0.1”" sqref="E10" xr:uid="{AC7B2388-EE85-422C-B29E-A576BC1E5367}"/>
    <dataValidation allowBlank="1" showInputMessage="1" showErrorMessage="1" promptTitle="Data Validation" prompt="Documents the control’s weakness that resulted in the finding." sqref="G10" xr:uid="{6A031E8F-CE5C-4EA3-9BBB-13AED2564AEB}"/>
    <dataValidation allowBlank="1" showInputMessage="1" showErrorMessage="1" promptTitle="Actual Test Resuts" prompt="Provides specific information on the observed failure of the test objective, policy, or guidance. This may also contain output from a test performed on the system revealing non-compliance." sqref="H10" xr:uid="{2AC02F7E-94CD-4E99-9C4B-B2D6B77EAC13}"/>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3185-F7C4-4A1F-BD2F-615145F46B1E}">
  <sheetPr codeName="Sheet9">
    <tabColor theme="9" tint="0.79998168889431442"/>
  </sheetPr>
  <dimension ref="A1:NM273"/>
  <sheetViews>
    <sheetView workbookViewId="0">
      <pane ySplit="10" topLeftCell="A11" activePane="bottomLeft" state="frozen"/>
      <selection pane="bottomLeft" activeCell="A12" sqref="A12"/>
    </sheetView>
  </sheetViews>
  <sheetFormatPr defaultColWidth="8.77734375" defaultRowHeight="13.8" x14ac:dyDescent="0.25"/>
  <cols>
    <col min="1" max="1" width="22.44140625" style="90" customWidth="1"/>
    <col min="2" max="2" width="18.77734375" style="90" customWidth="1"/>
    <col min="3" max="3" width="27.77734375" style="90" customWidth="1"/>
    <col min="4" max="4" width="29" style="90" customWidth="1"/>
    <col min="5" max="5" width="24.77734375" style="90" customWidth="1"/>
    <col min="6" max="6" width="41.77734375" style="90" customWidth="1"/>
    <col min="7" max="7" width="16.44140625" style="90" customWidth="1"/>
    <col min="8" max="8" width="19.21875" style="89" customWidth="1"/>
    <col min="9" max="9" width="61.44140625" style="90" customWidth="1"/>
    <col min="10" max="17" width="8.77734375" style="165" customWidth="1"/>
    <col min="18" max="377" width="8.77734375" style="165"/>
    <col min="378" max="16384" width="8.77734375" style="166"/>
  </cols>
  <sheetData>
    <row r="1" spans="1:377" s="159" customFormat="1" ht="18.75" customHeight="1" x14ac:dyDescent="0.3">
      <c r="A1" s="91"/>
      <c r="B1" s="91"/>
      <c r="C1" s="78"/>
      <c r="D1" s="78"/>
      <c r="E1" s="78"/>
      <c r="F1" s="78"/>
      <c r="G1" s="78"/>
      <c r="H1" s="78"/>
      <c r="I1" s="78"/>
    </row>
    <row r="2" spans="1:377" s="160" customFormat="1" ht="17.100000000000001" customHeight="1" x14ac:dyDescent="0.3">
      <c r="A2" s="207" t="s">
        <v>890</v>
      </c>
      <c r="B2" s="207"/>
      <c r="C2" s="92"/>
      <c r="D2" s="92"/>
      <c r="E2" s="92"/>
      <c r="F2" s="92"/>
      <c r="G2" s="92"/>
      <c r="H2" s="151"/>
      <c r="I2" s="92"/>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row>
    <row r="3" spans="1:377" s="160" customFormat="1" ht="17.100000000000001" customHeight="1" x14ac:dyDescent="0.3">
      <c r="A3" s="114" t="s">
        <v>38</v>
      </c>
      <c r="B3" s="114" t="s">
        <v>887</v>
      </c>
      <c r="C3" s="92"/>
      <c r="D3" s="209" t="s">
        <v>912</v>
      </c>
      <c r="E3" s="209"/>
      <c r="F3" s="209"/>
      <c r="G3" s="209"/>
      <c r="H3" s="209"/>
      <c r="I3" s="92"/>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row>
    <row r="4" spans="1:377" s="160" customFormat="1" ht="15.75" customHeight="1" x14ac:dyDescent="0.3">
      <c r="A4" s="115" t="s">
        <v>839</v>
      </c>
      <c r="B4" s="115">
        <f>COUNTIF(G:G, "=Critical")</f>
        <v>1</v>
      </c>
      <c r="C4" s="92"/>
      <c r="D4" s="209"/>
      <c r="E4" s="209"/>
      <c r="F4" s="209"/>
      <c r="G4" s="209"/>
      <c r="H4" s="209"/>
      <c r="I4" s="92"/>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row>
    <row r="5" spans="1:377" s="160" customFormat="1" ht="15.75" customHeight="1" x14ac:dyDescent="0.3">
      <c r="A5" s="115" t="s">
        <v>41</v>
      </c>
      <c r="B5" s="115">
        <f>COUNTIF(G:G, "=High")</f>
        <v>0</v>
      </c>
      <c r="C5" s="92"/>
      <c r="D5" s="209"/>
      <c r="E5" s="209"/>
      <c r="F5" s="209"/>
      <c r="G5" s="209"/>
      <c r="H5" s="209"/>
      <c r="I5" s="92"/>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c r="IW5" s="159"/>
      <c r="IX5" s="159"/>
      <c r="IY5" s="159"/>
      <c r="IZ5" s="159"/>
      <c r="JA5" s="159"/>
      <c r="JB5" s="159"/>
      <c r="JC5" s="159"/>
      <c r="JD5" s="159"/>
      <c r="JE5" s="159"/>
      <c r="JF5" s="159"/>
      <c r="JG5" s="159"/>
      <c r="JH5" s="159"/>
      <c r="JI5" s="159"/>
      <c r="JJ5" s="159"/>
      <c r="JK5" s="159"/>
      <c r="JL5" s="159"/>
      <c r="JM5" s="159"/>
      <c r="JN5" s="159"/>
      <c r="JO5" s="159"/>
      <c r="JP5" s="159"/>
      <c r="JQ5" s="159"/>
      <c r="JR5" s="159"/>
      <c r="JS5" s="159"/>
      <c r="JT5" s="159"/>
      <c r="JU5" s="159"/>
      <c r="JV5" s="159"/>
      <c r="JW5" s="159"/>
      <c r="JX5" s="159"/>
      <c r="JY5" s="159"/>
      <c r="JZ5" s="159"/>
      <c r="KA5" s="159"/>
      <c r="KB5" s="159"/>
      <c r="KC5" s="159"/>
      <c r="KD5" s="159"/>
      <c r="KE5" s="159"/>
      <c r="KF5" s="159"/>
      <c r="KG5" s="159"/>
      <c r="KH5" s="159"/>
      <c r="KI5" s="159"/>
      <c r="KJ5" s="159"/>
      <c r="KK5" s="159"/>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row>
    <row r="6" spans="1:377" s="160" customFormat="1" ht="15.75" customHeight="1" x14ac:dyDescent="0.3">
      <c r="A6" s="115" t="s">
        <v>840</v>
      </c>
      <c r="B6" s="115">
        <f>COUNTIF(G:G, "=Moderate")</f>
        <v>0</v>
      </c>
      <c r="C6" s="92"/>
      <c r="D6" s="209"/>
      <c r="E6" s="209"/>
      <c r="F6" s="209"/>
      <c r="G6" s="209"/>
      <c r="H6" s="209"/>
      <c r="I6" s="92"/>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c r="IW6" s="159"/>
      <c r="IX6" s="159"/>
      <c r="IY6" s="159"/>
      <c r="IZ6" s="159"/>
      <c r="JA6" s="159"/>
      <c r="JB6" s="159"/>
      <c r="JC6" s="159"/>
      <c r="JD6" s="159"/>
      <c r="JE6" s="159"/>
      <c r="JF6" s="159"/>
      <c r="JG6" s="159"/>
      <c r="JH6" s="159"/>
      <c r="JI6" s="159"/>
      <c r="JJ6" s="159"/>
      <c r="JK6" s="159"/>
      <c r="JL6" s="159"/>
      <c r="JM6" s="159"/>
      <c r="JN6" s="159"/>
      <c r="JO6" s="159"/>
      <c r="JP6" s="159"/>
      <c r="JQ6" s="159"/>
      <c r="JR6" s="159"/>
      <c r="JS6" s="159"/>
      <c r="JT6" s="159"/>
      <c r="JU6" s="159"/>
      <c r="JV6" s="159"/>
      <c r="JW6" s="159"/>
      <c r="JX6" s="159"/>
      <c r="JY6" s="159"/>
      <c r="JZ6" s="159"/>
      <c r="KA6" s="159"/>
      <c r="KB6" s="159"/>
      <c r="KC6" s="159"/>
      <c r="KD6" s="159"/>
      <c r="KE6" s="159"/>
      <c r="KF6" s="159"/>
      <c r="KG6" s="159"/>
      <c r="KH6" s="159"/>
      <c r="KI6" s="159"/>
      <c r="KJ6" s="159"/>
      <c r="KK6" s="159"/>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row>
    <row r="7" spans="1:377" s="160" customFormat="1" ht="15" thickBot="1" x14ac:dyDescent="0.35">
      <c r="A7" s="119" t="s">
        <v>841</v>
      </c>
      <c r="B7" s="119">
        <f>COUNTIF(G:G, "=Low")</f>
        <v>0</v>
      </c>
      <c r="C7" s="92"/>
      <c r="D7" s="92"/>
      <c r="E7" s="92"/>
      <c r="F7" s="92"/>
      <c r="G7" s="92"/>
      <c r="H7" s="81"/>
      <c r="I7" s="92"/>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c r="IR7" s="159"/>
      <c r="IS7" s="159"/>
      <c r="IT7" s="159"/>
      <c r="IU7" s="159"/>
      <c r="IV7" s="159"/>
      <c r="IW7" s="159"/>
      <c r="IX7" s="159"/>
      <c r="IY7" s="159"/>
      <c r="IZ7" s="159"/>
      <c r="JA7" s="159"/>
      <c r="JB7" s="159"/>
      <c r="JC7" s="159"/>
      <c r="JD7" s="159"/>
      <c r="JE7" s="159"/>
      <c r="JF7" s="159"/>
      <c r="JG7" s="159"/>
      <c r="JH7" s="159"/>
      <c r="JI7" s="159"/>
      <c r="JJ7" s="159"/>
      <c r="JK7" s="159"/>
      <c r="JL7" s="159"/>
      <c r="JM7" s="159"/>
      <c r="JN7" s="159"/>
      <c r="JO7" s="159"/>
      <c r="JP7" s="159"/>
      <c r="JQ7" s="159"/>
      <c r="JR7" s="159"/>
      <c r="JS7" s="159"/>
      <c r="JT7" s="159"/>
      <c r="JU7" s="159"/>
      <c r="JV7" s="159"/>
      <c r="JW7" s="159"/>
      <c r="JX7" s="159"/>
      <c r="JY7" s="159"/>
      <c r="JZ7" s="159"/>
      <c r="KA7" s="159"/>
      <c r="KB7" s="159"/>
      <c r="KC7" s="159"/>
      <c r="KD7" s="159"/>
      <c r="KE7" s="159"/>
      <c r="KF7" s="159"/>
      <c r="KG7" s="159"/>
      <c r="KH7" s="159"/>
      <c r="KI7" s="159"/>
      <c r="KJ7" s="159"/>
      <c r="KK7" s="159"/>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row>
    <row r="8" spans="1:377" s="160" customFormat="1" ht="15" thickTop="1" x14ac:dyDescent="0.3">
      <c r="A8" s="116" t="s">
        <v>842</v>
      </c>
      <c r="B8" s="117">
        <f>SUM(B4:B7)</f>
        <v>1</v>
      </c>
      <c r="C8" s="93"/>
      <c r="D8" s="81"/>
      <c r="E8" s="81"/>
      <c r="F8" s="81"/>
      <c r="G8" s="81"/>
      <c r="H8" s="81"/>
      <c r="I8" s="81"/>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c r="IR8" s="159"/>
      <c r="IS8" s="159"/>
      <c r="IT8" s="159"/>
      <c r="IU8" s="159"/>
      <c r="IV8" s="159"/>
      <c r="IW8" s="159"/>
      <c r="IX8" s="159"/>
      <c r="IY8" s="159"/>
      <c r="IZ8" s="159"/>
      <c r="JA8" s="159"/>
      <c r="JB8" s="159"/>
      <c r="JC8" s="159"/>
      <c r="JD8" s="159"/>
      <c r="JE8" s="159"/>
      <c r="JF8" s="159"/>
      <c r="JG8" s="159"/>
      <c r="JH8" s="159"/>
      <c r="JI8" s="159"/>
      <c r="JJ8" s="159"/>
      <c r="JK8" s="159"/>
      <c r="JL8" s="159"/>
      <c r="JM8" s="159"/>
      <c r="JN8" s="159"/>
      <c r="JO8" s="159"/>
      <c r="JP8" s="159"/>
      <c r="JQ8" s="159"/>
      <c r="JR8" s="159"/>
      <c r="JS8" s="159"/>
      <c r="JT8" s="159"/>
      <c r="JU8" s="159"/>
      <c r="JV8" s="159"/>
      <c r="JW8" s="159"/>
      <c r="JX8" s="159"/>
      <c r="JY8" s="159"/>
      <c r="JZ8" s="159"/>
      <c r="KA8" s="159"/>
      <c r="KB8" s="159"/>
      <c r="KC8" s="159"/>
      <c r="KD8" s="159"/>
      <c r="KE8" s="159"/>
      <c r="KF8" s="159"/>
      <c r="KG8" s="159"/>
      <c r="KH8" s="159"/>
      <c r="KI8" s="159"/>
      <c r="KJ8" s="159"/>
      <c r="KK8" s="159"/>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row>
    <row r="9" spans="1:377" s="160" customFormat="1" ht="11.1" customHeight="1" x14ac:dyDescent="0.3">
      <c r="A9" s="94"/>
      <c r="B9" s="94"/>
      <c r="C9" s="81"/>
      <c r="D9" s="81"/>
      <c r="E9" s="81"/>
      <c r="F9" s="81"/>
      <c r="G9" s="81"/>
      <c r="H9" s="81"/>
      <c r="I9" s="81"/>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c r="IA9" s="159"/>
      <c r="IB9" s="159"/>
      <c r="IC9" s="159"/>
      <c r="ID9" s="159"/>
      <c r="IE9" s="159"/>
      <c r="IF9" s="159"/>
      <c r="IG9" s="159"/>
      <c r="IH9" s="159"/>
      <c r="II9" s="159"/>
      <c r="IJ9" s="159"/>
      <c r="IK9" s="159"/>
      <c r="IL9" s="159"/>
      <c r="IM9" s="159"/>
      <c r="IN9" s="159"/>
      <c r="IO9" s="159"/>
      <c r="IP9" s="159"/>
      <c r="IQ9" s="159"/>
      <c r="IR9" s="159"/>
      <c r="IS9" s="159"/>
      <c r="IT9" s="159"/>
      <c r="IU9" s="159"/>
      <c r="IV9" s="159"/>
      <c r="IW9" s="159"/>
      <c r="IX9" s="159"/>
      <c r="IY9" s="159"/>
      <c r="IZ9" s="159"/>
      <c r="JA9" s="159"/>
      <c r="JB9" s="159"/>
      <c r="JC9" s="159"/>
      <c r="JD9" s="159"/>
      <c r="JE9" s="159"/>
      <c r="JF9" s="159"/>
      <c r="JG9" s="159"/>
      <c r="JH9" s="159"/>
      <c r="JI9" s="159"/>
      <c r="JJ9" s="159"/>
      <c r="JK9" s="159"/>
      <c r="JL9" s="159"/>
      <c r="JM9" s="159"/>
      <c r="JN9" s="159"/>
      <c r="JO9" s="159"/>
      <c r="JP9" s="159"/>
      <c r="JQ9" s="159"/>
      <c r="JR9" s="159"/>
      <c r="JS9" s="159"/>
      <c r="JT9" s="159"/>
      <c r="JU9" s="159"/>
      <c r="JV9" s="159"/>
      <c r="JW9" s="159"/>
      <c r="JX9" s="159"/>
      <c r="JY9" s="159"/>
      <c r="JZ9" s="159"/>
      <c r="KA9" s="159"/>
      <c r="KB9" s="159"/>
      <c r="KC9" s="159"/>
      <c r="KD9" s="159"/>
      <c r="KE9" s="159"/>
      <c r="KF9" s="159"/>
      <c r="KG9" s="159"/>
      <c r="KH9" s="159"/>
      <c r="KI9" s="159"/>
      <c r="KJ9" s="159"/>
      <c r="KK9" s="159"/>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row>
    <row r="10" spans="1:377" s="162" customFormat="1" ht="42.6" customHeight="1" thickBot="1" x14ac:dyDescent="0.35">
      <c r="A10" s="118" t="s">
        <v>835</v>
      </c>
      <c r="B10" s="118" t="s">
        <v>830</v>
      </c>
      <c r="C10" s="118" t="s">
        <v>843</v>
      </c>
      <c r="D10" s="118" t="s">
        <v>844</v>
      </c>
      <c r="E10" s="118" t="s">
        <v>845</v>
      </c>
      <c r="F10" s="118" t="s">
        <v>896</v>
      </c>
      <c r="G10" s="118" t="s">
        <v>38</v>
      </c>
      <c r="H10" s="118" t="s">
        <v>900</v>
      </c>
      <c r="I10" s="118" t="s">
        <v>847</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c r="IW10" s="161"/>
      <c r="IX10" s="161"/>
      <c r="IY10" s="161"/>
      <c r="IZ10" s="161"/>
      <c r="JA10" s="161"/>
      <c r="JB10" s="161"/>
      <c r="JC10" s="161"/>
      <c r="JD10" s="161"/>
      <c r="JE10" s="161"/>
      <c r="JF10" s="161"/>
      <c r="JG10" s="161"/>
      <c r="JH10" s="161"/>
      <c r="JI10" s="161"/>
      <c r="JJ10" s="161"/>
      <c r="JK10" s="161"/>
      <c r="JL10" s="161"/>
      <c r="JM10" s="161"/>
      <c r="JN10" s="161"/>
      <c r="JO10" s="161"/>
      <c r="JP10" s="161"/>
      <c r="JQ10" s="161"/>
      <c r="JR10" s="161"/>
      <c r="JS10" s="161"/>
      <c r="JT10" s="161"/>
      <c r="JU10" s="161"/>
      <c r="JV10" s="161"/>
      <c r="JW10" s="161"/>
      <c r="JX10" s="161"/>
      <c r="JY10" s="161"/>
      <c r="JZ10" s="161"/>
      <c r="KA10" s="161"/>
      <c r="KB10" s="161"/>
      <c r="KC10" s="161"/>
      <c r="KD10" s="161"/>
      <c r="KE10" s="161"/>
      <c r="KF10" s="161"/>
      <c r="KG10" s="161"/>
      <c r="KH10" s="161"/>
      <c r="KI10" s="161"/>
      <c r="KJ10" s="161"/>
      <c r="KK10" s="161"/>
      <c r="KL10" s="161"/>
      <c r="KM10" s="161"/>
      <c r="KN10" s="161"/>
      <c r="KO10" s="161"/>
      <c r="KP10" s="161"/>
      <c r="KQ10" s="161"/>
      <c r="KR10" s="161"/>
      <c r="KS10" s="161"/>
      <c r="KT10" s="161"/>
      <c r="KU10" s="161"/>
      <c r="KV10" s="161"/>
      <c r="KW10" s="161"/>
      <c r="KX10" s="161"/>
      <c r="KY10" s="161"/>
      <c r="KZ10" s="161"/>
      <c r="LA10" s="161"/>
      <c r="LB10" s="161"/>
      <c r="LC10" s="161"/>
      <c r="LD10" s="161"/>
      <c r="LE10" s="161"/>
      <c r="LF10" s="161"/>
      <c r="LG10" s="161"/>
      <c r="LH10" s="161"/>
      <c r="LI10" s="161"/>
      <c r="LJ10" s="161"/>
      <c r="LK10" s="161"/>
      <c r="LL10" s="161"/>
      <c r="LM10" s="161"/>
      <c r="LN10" s="161"/>
      <c r="LO10" s="161"/>
      <c r="LP10" s="161"/>
      <c r="LQ10" s="161"/>
      <c r="LR10" s="161"/>
      <c r="LS10" s="161"/>
      <c r="LT10" s="161"/>
      <c r="LU10" s="161"/>
      <c r="LV10" s="161"/>
      <c r="LW10" s="161"/>
      <c r="LX10" s="161"/>
      <c r="LY10" s="161"/>
      <c r="LZ10" s="161"/>
      <c r="MA10" s="161"/>
      <c r="MB10" s="161"/>
      <c r="MC10" s="161"/>
      <c r="MD10" s="161"/>
      <c r="ME10" s="161"/>
      <c r="MF10" s="161"/>
      <c r="MG10" s="161"/>
      <c r="MH10" s="161"/>
      <c r="MI10" s="161"/>
      <c r="MJ10" s="161"/>
      <c r="MK10" s="161"/>
      <c r="ML10" s="161"/>
      <c r="MM10" s="161"/>
      <c r="MN10" s="161"/>
      <c r="MO10" s="161"/>
      <c r="MP10" s="161"/>
      <c r="MQ10" s="161"/>
      <c r="MR10" s="161"/>
      <c r="MS10" s="161"/>
      <c r="MT10" s="161"/>
      <c r="MU10" s="161"/>
      <c r="MV10" s="161"/>
      <c r="MW10" s="161"/>
      <c r="MX10" s="161"/>
      <c r="MY10" s="161"/>
      <c r="MZ10" s="161"/>
      <c r="NA10" s="161"/>
      <c r="NB10" s="161"/>
      <c r="NC10" s="161"/>
      <c r="ND10" s="161"/>
      <c r="NE10" s="161"/>
      <c r="NF10" s="161"/>
      <c r="NG10" s="161"/>
      <c r="NH10" s="161"/>
      <c r="NI10" s="161"/>
      <c r="NJ10" s="161"/>
      <c r="NK10" s="161"/>
      <c r="NL10" s="161"/>
      <c r="NM10" s="161"/>
    </row>
    <row r="11" spans="1:377" s="164" customFormat="1" ht="59.25" customHeight="1" thickTop="1" x14ac:dyDescent="0.3">
      <c r="A11" s="84" t="s">
        <v>895</v>
      </c>
      <c r="B11" s="84" t="s">
        <v>852</v>
      </c>
      <c r="C11" s="84" t="s">
        <v>853</v>
      </c>
      <c r="D11" s="84" t="s">
        <v>903</v>
      </c>
      <c r="E11" s="84" t="s">
        <v>894</v>
      </c>
      <c r="F11" s="84" t="s">
        <v>904</v>
      </c>
      <c r="G11" s="84" t="s">
        <v>839</v>
      </c>
      <c r="H11" s="84" t="s">
        <v>901</v>
      </c>
      <c r="I11" s="84" t="s">
        <v>848</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c r="JG11" s="163"/>
      <c r="JH11" s="163"/>
      <c r="JI11" s="163"/>
      <c r="JJ11" s="163"/>
      <c r="JK11" s="163"/>
      <c r="JL11" s="163"/>
      <c r="JM11" s="163"/>
      <c r="JN11" s="163"/>
      <c r="JO11" s="163"/>
      <c r="JP11" s="163"/>
      <c r="JQ11" s="163"/>
      <c r="JR11" s="163"/>
      <c r="JS11" s="163"/>
      <c r="JT11" s="163"/>
      <c r="JU11" s="163"/>
      <c r="JV11" s="163"/>
      <c r="JW11" s="163"/>
      <c r="JX11" s="163"/>
      <c r="JY11" s="163"/>
      <c r="JZ11" s="163"/>
      <c r="KA11" s="163"/>
      <c r="KB11" s="163"/>
      <c r="KC11" s="163"/>
      <c r="KD11" s="163"/>
      <c r="KE11" s="163"/>
      <c r="KF11" s="163"/>
      <c r="KG11" s="163"/>
      <c r="KH11" s="163"/>
      <c r="KI11" s="163"/>
      <c r="KJ11" s="163"/>
      <c r="KK11" s="163"/>
      <c r="KL11" s="163"/>
      <c r="KM11" s="163"/>
      <c r="KN11" s="163"/>
      <c r="KO11" s="163"/>
      <c r="KP11" s="163"/>
      <c r="KQ11" s="163"/>
      <c r="KR11" s="163"/>
      <c r="KS11" s="163"/>
      <c r="KT11" s="163"/>
      <c r="KU11" s="163"/>
      <c r="KV11" s="163"/>
      <c r="KW11" s="163"/>
      <c r="KX11" s="163"/>
      <c r="KY11" s="163"/>
      <c r="KZ11" s="163"/>
      <c r="LA11" s="163"/>
      <c r="LB11" s="163"/>
      <c r="LC11" s="163"/>
      <c r="LD11" s="163"/>
      <c r="LE11" s="163"/>
      <c r="LF11" s="163"/>
      <c r="LG11" s="163"/>
      <c r="LH11" s="163"/>
      <c r="LI11" s="163"/>
      <c r="LJ11" s="163"/>
      <c r="LK11" s="163"/>
      <c r="LL11" s="163"/>
      <c r="LM11" s="163"/>
      <c r="LN11" s="163"/>
      <c r="LO11" s="163"/>
      <c r="LP11" s="163"/>
      <c r="LQ11" s="163"/>
      <c r="LR11" s="163"/>
      <c r="LS11" s="163"/>
      <c r="LT11" s="163"/>
      <c r="LU11" s="163"/>
      <c r="LV11" s="163"/>
      <c r="LW11" s="163"/>
      <c r="LX11" s="163"/>
      <c r="LY11" s="163"/>
      <c r="LZ11" s="163"/>
      <c r="MA11" s="163"/>
      <c r="MB11" s="163"/>
      <c r="MC11" s="163"/>
      <c r="MD11" s="163"/>
      <c r="ME11" s="163"/>
      <c r="MF11" s="163"/>
      <c r="MG11" s="163"/>
      <c r="MH11" s="163"/>
      <c r="MI11" s="163"/>
      <c r="MJ11" s="163"/>
      <c r="MK11" s="163"/>
      <c r="ML11" s="163"/>
      <c r="MM11" s="163"/>
      <c r="MN11" s="163"/>
      <c r="MO11" s="163"/>
      <c r="MP11" s="163"/>
      <c r="MQ11" s="163"/>
      <c r="MR11" s="163"/>
      <c r="MS11" s="163"/>
      <c r="MT11" s="163"/>
      <c r="MU11" s="163"/>
      <c r="MV11" s="163"/>
      <c r="MW11" s="163"/>
      <c r="MX11" s="163"/>
      <c r="MY11" s="163"/>
      <c r="MZ11" s="163"/>
      <c r="NA11" s="163"/>
      <c r="NB11" s="163"/>
      <c r="NC11" s="163"/>
      <c r="ND11" s="163"/>
      <c r="NE11" s="163"/>
      <c r="NF11" s="163"/>
      <c r="NG11" s="163"/>
      <c r="NH11" s="163"/>
      <c r="NI11" s="163"/>
      <c r="NJ11" s="163"/>
      <c r="NK11" s="163"/>
      <c r="NL11" s="163"/>
      <c r="NM11" s="163"/>
    </row>
    <row r="12" spans="1:377" ht="14.4" thickTop="1" x14ac:dyDescent="0.25">
      <c r="A12" s="95"/>
      <c r="B12" s="95"/>
      <c r="C12" s="95"/>
      <c r="D12" s="95"/>
      <c r="E12" s="95"/>
      <c r="F12" s="95"/>
      <c r="G12" s="95"/>
      <c r="H12" s="86"/>
      <c r="I12" s="95"/>
    </row>
    <row r="13" spans="1:377" x14ac:dyDescent="0.25">
      <c r="A13" s="95"/>
      <c r="B13" s="95"/>
      <c r="C13" s="95"/>
      <c r="D13" s="95"/>
      <c r="E13" s="95"/>
      <c r="F13" s="95"/>
      <c r="G13" s="95"/>
      <c r="H13" s="86"/>
      <c r="I13" s="95"/>
    </row>
    <row r="14" spans="1:377" x14ac:dyDescent="0.25">
      <c r="A14" s="95"/>
      <c r="B14" s="95"/>
      <c r="C14" s="95"/>
      <c r="D14" s="95"/>
      <c r="E14" s="95"/>
      <c r="F14" s="95"/>
      <c r="G14" s="95"/>
      <c r="H14" s="86"/>
      <c r="I14" s="95"/>
    </row>
    <row r="15" spans="1:377" x14ac:dyDescent="0.25">
      <c r="A15" s="95"/>
      <c r="B15" s="95"/>
      <c r="C15" s="95"/>
      <c r="D15" s="95"/>
      <c r="E15" s="95"/>
      <c r="F15" s="95"/>
      <c r="G15" s="95"/>
      <c r="H15" s="86"/>
      <c r="I15" s="95"/>
    </row>
    <row r="16" spans="1:377" x14ac:dyDescent="0.25">
      <c r="A16" s="95"/>
      <c r="B16" s="95"/>
      <c r="C16" s="95"/>
      <c r="D16" s="95"/>
      <c r="E16" s="95"/>
      <c r="F16" s="95"/>
      <c r="G16" s="95"/>
      <c r="H16" s="86"/>
      <c r="I16" s="95"/>
    </row>
    <row r="17" spans="1:9" x14ac:dyDescent="0.25">
      <c r="A17" s="95"/>
      <c r="B17" s="95"/>
      <c r="C17" s="95"/>
      <c r="D17" s="95"/>
      <c r="E17" s="95"/>
      <c r="F17" s="95"/>
      <c r="G17" s="95"/>
      <c r="H17" s="86"/>
      <c r="I17" s="95"/>
    </row>
    <row r="18" spans="1:9" x14ac:dyDescent="0.25">
      <c r="A18" s="95"/>
      <c r="B18" s="95"/>
      <c r="C18" s="95"/>
      <c r="D18" s="95"/>
      <c r="E18" s="95"/>
      <c r="F18" s="95"/>
      <c r="G18" s="95"/>
      <c r="H18" s="86"/>
      <c r="I18" s="95"/>
    </row>
    <row r="19" spans="1:9" x14ac:dyDescent="0.25">
      <c r="A19" s="95"/>
      <c r="B19" s="95"/>
      <c r="C19" s="95"/>
      <c r="D19" s="95"/>
      <c r="E19" s="95"/>
      <c r="F19" s="95"/>
      <c r="G19" s="95"/>
      <c r="H19" s="86"/>
      <c r="I19" s="95"/>
    </row>
    <row r="20" spans="1:9" x14ac:dyDescent="0.25">
      <c r="A20" s="95"/>
      <c r="B20" s="95"/>
      <c r="C20" s="95"/>
      <c r="D20" s="95"/>
      <c r="E20" s="95"/>
      <c r="F20" s="95"/>
      <c r="G20" s="95"/>
      <c r="H20" s="86"/>
      <c r="I20" s="95"/>
    </row>
    <row r="21" spans="1:9" x14ac:dyDescent="0.25">
      <c r="A21" s="95"/>
      <c r="B21" s="95"/>
      <c r="C21" s="95"/>
      <c r="D21" s="95"/>
      <c r="E21" s="95"/>
      <c r="F21" s="95"/>
      <c r="G21" s="95"/>
      <c r="H21" s="86"/>
      <c r="I21" s="95"/>
    </row>
    <row r="22" spans="1:9" x14ac:dyDescent="0.25">
      <c r="A22" s="95"/>
      <c r="B22" s="95"/>
      <c r="C22" s="95"/>
      <c r="D22" s="95"/>
      <c r="E22" s="95"/>
      <c r="F22" s="95"/>
      <c r="G22" s="95"/>
      <c r="H22" s="86"/>
      <c r="I22" s="95"/>
    </row>
    <row r="23" spans="1:9" x14ac:dyDescent="0.25">
      <c r="A23" s="95"/>
      <c r="B23" s="95"/>
      <c r="C23" s="95"/>
      <c r="D23" s="95"/>
      <c r="E23" s="95"/>
      <c r="F23" s="95"/>
      <c r="G23" s="95"/>
      <c r="H23" s="86"/>
      <c r="I23" s="95"/>
    </row>
    <row r="24" spans="1:9" x14ac:dyDescent="0.25">
      <c r="A24" s="95"/>
      <c r="B24" s="95"/>
      <c r="C24" s="95"/>
      <c r="D24" s="95"/>
      <c r="E24" s="95"/>
      <c r="F24" s="95"/>
      <c r="G24" s="95"/>
      <c r="H24" s="86"/>
      <c r="I24" s="95"/>
    </row>
    <row r="25" spans="1:9" x14ac:dyDescent="0.25">
      <c r="A25" s="95"/>
      <c r="B25" s="95"/>
      <c r="C25" s="95"/>
      <c r="D25" s="95"/>
      <c r="E25" s="95"/>
      <c r="F25" s="95"/>
      <c r="G25" s="95"/>
      <c r="H25" s="86"/>
      <c r="I25" s="95"/>
    </row>
    <row r="26" spans="1:9" x14ac:dyDescent="0.25">
      <c r="A26" s="95"/>
      <c r="B26" s="95"/>
      <c r="C26" s="95"/>
      <c r="D26" s="95"/>
      <c r="E26" s="95"/>
      <c r="F26" s="95"/>
      <c r="G26" s="95"/>
      <c r="H26" s="86"/>
      <c r="I26" s="95"/>
    </row>
    <row r="27" spans="1:9" x14ac:dyDescent="0.25">
      <c r="A27" s="95"/>
      <c r="B27" s="95"/>
      <c r="C27" s="95"/>
      <c r="D27" s="95"/>
      <c r="E27" s="95"/>
      <c r="F27" s="95"/>
      <c r="G27" s="95"/>
      <c r="H27" s="86"/>
      <c r="I27" s="95"/>
    </row>
    <row r="28" spans="1:9" x14ac:dyDescent="0.25">
      <c r="A28" s="95"/>
      <c r="B28" s="95"/>
      <c r="C28" s="95"/>
      <c r="D28" s="95"/>
      <c r="E28" s="95"/>
      <c r="F28" s="95"/>
      <c r="G28" s="95"/>
      <c r="H28" s="86"/>
      <c r="I28" s="95"/>
    </row>
    <row r="29" spans="1:9" x14ac:dyDescent="0.25">
      <c r="A29" s="95"/>
      <c r="B29" s="95"/>
      <c r="C29" s="95"/>
      <c r="D29" s="95"/>
      <c r="E29" s="95"/>
      <c r="F29" s="95"/>
      <c r="G29" s="95"/>
      <c r="H29" s="86"/>
      <c r="I29" s="95"/>
    </row>
    <row r="30" spans="1:9" x14ac:dyDescent="0.25">
      <c r="A30" s="95"/>
      <c r="B30" s="95"/>
      <c r="C30" s="95"/>
      <c r="D30" s="95"/>
      <c r="E30" s="95"/>
      <c r="F30" s="95"/>
      <c r="G30" s="95"/>
      <c r="H30" s="86"/>
      <c r="I30" s="95"/>
    </row>
    <row r="31" spans="1:9" x14ac:dyDescent="0.25">
      <c r="A31" s="95"/>
      <c r="B31" s="95"/>
      <c r="C31" s="95"/>
      <c r="D31" s="95"/>
      <c r="E31" s="95"/>
      <c r="F31" s="95"/>
      <c r="G31" s="95"/>
      <c r="H31" s="86"/>
      <c r="I31" s="95"/>
    </row>
    <row r="32" spans="1:9" x14ac:dyDescent="0.25">
      <c r="A32" s="95"/>
      <c r="B32" s="95"/>
      <c r="C32" s="95"/>
      <c r="D32" s="95"/>
      <c r="E32" s="95"/>
      <c r="F32" s="95"/>
      <c r="G32" s="95"/>
      <c r="H32" s="86"/>
      <c r="I32" s="95"/>
    </row>
    <row r="33" spans="1:9" x14ac:dyDescent="0.25">
      <c r="A33" s="95"/>
      <c r="B33" s="95"/>
      <c r="C33" s="95"/>
      <c r="D33" s="95"/>
      <c r="E33" s="95"/>
      <c r="F33" s="95"/>
      <c r="G33" s="95"/>
      <c r="H33" s="86"/>
      <c r="I33" s="95"/>
    </row>
    <row r="34" spans="1:9" x14ac:dyDescent="0.25">
      <c r="A34" s="95"/>
      <c r="B34" s="95"/>
      <c r="C34" s="95"/>
      <c r="D34" s="95"/>
      <c r="E34" s="95"/>
      <c r="F34" s="95"/>
      <c r="G34" s="95"/>
      <c r="H34" s="86"/>
      <c r="I34" s="95"/>
    </row>
    <row r="35" spans="1:9" x14ac:dyDescent="0.25">
      <c r="A35" s="95"/>
      <c r="B35" s="95"/>
      <c r="C35" s="95"/>
      <c r="D35" s="95"/>
      <c r="E35" s="95"/>
      <c r="F35" s="95"/>
      <c r="G35" s="95"/>
      <c r="H35" s="86"/>
      <c r="I35" s="95"/>
    </row>
    <row r="36" spans="1:9" x14ac:dyDescent="0.25">
      <c r="A36" s="95"/>
      <c r="B36" s="95"/>
      <c r="C36" s="95"/>
      <c r="D36" s="95"/>
      <c r="E36" s="95"/>
      <c r="F36" s="95"/>
      <c r="G36" s="95"/>
      <c r="H36" s="86"/>
      <c r="I36" s="95"/>
    </row>
    <row r="37" spans="1:9" x14ac:dyDescent="0.25">
      <c r="A37" s="95"/>
      <c r="B37" s="95"/>
      <c r="C37" s="95"/>
      <c r="D37" s="95"/>
      <c r="E37" s="95"/>
      <c r="F37" s="95"/>
      <c r="G37" s="95"/>
      <c r="H37" s="86"/>
      <c r="I37" s="95"/>
    </row>
    <row r="38" spans="1:9" x14ac:dyDescent="0.25">
      <c r="A38" s="95"/>
      <c r="B38" s="95"/>
      <c r="C38" s="95"/>
      <c r="D38" s="95"/>
      <c r="E38" s="95"/>
      <c r="F38" s="95"/>
      <c r="G38" s="95"/>
      <c r="H38" s="86"/>
      <c r="I38" s="95"/>
    </row>
    <row r="39" spans="1:9" x14ac:dyDescent="0.25">
      <c r="A39" s="95"/>
      <c r="B39" s="95"/>
      <c r="C39" s="95"/>
      <c r="D39" s="95"/>
      <c r="E39" s="95"/>
      <c r="F39" s="95"/>
      <c r="G39" s="95"/>
      <c r="H39" s="86"/>
      <c r="I39" s="95"/>
    </row>
    <row r="40" spans="1:9" x14ac:dyDescent="0.25">
      <c r="A40" s="95"/>
      <c r="B40" s="95"/>
      <c r="C40" s="95"/>
      <c r="D40" s="95"/>
      <c r="E40" s="95"/>
      <c r="F40" s="95"/>
      <c r="G40" s="95"/>
      <c r="H40" s="86"/>
      <c r="I40" s="95"/>
    </row>
    <row r="41" spans="1:9" x14ac:dyDescent="0.25">
      <c r="A41" s="95"/>
      <c r="B41" s="95"/>
      <c r="C41" s="95"/>
      <c r="D41" s="95"/>
      <c r="E41" s="95"/>
      <c r="F41" s="95"/>
      <c r="G41" s="95"/>
      <c r="H41" s="86"/>
      <c r="I41" s="95"/>
    </row>
    <row r="42" spans="1:9" x14ac:dyDescent="0.25">
      <c r="A42" s="95"/>
      <c r="B42" s="95"/>
      <c r="C42" s="95"/>
      <c r="D42" s="95"/>
      <c r="E42" s="95"/>
      <c r="F42" s="95"/>
      <c r="G42" s="95"/>
      <c r="H42" s="86"/>
      <c r="I42" s="95"/>
    </row>
    <row r="43" spans="1:9" x14ac:dyDescent="0.25">
      <c r="A43" s="95"/>
      <c r="B43" s="95"/>
      <c r="C43" s="95"/>
      <c r="D43" s="95"/>
      <c r="E43" s="95"/>
      <c r="F43" s="95"/>
      <c r="G43" s="95"/>
      <c r="H43" s="86"/>
      <c r="I43" s="95"/>
    </row>
    <row r="44" spans="1:9" x14ac:dyDescent="0.25">
      <c r="A44" s="95"/>
      <c r="B44" s="95"/>
      <c r="C44" s="95"/>
      <c r="D44" s="95"/>
      <c r="E44" s="95"/>
      <c r="F44" s="95"/>
      <c r="G44" s="95"/>
      <c r="H44" s="86"/>
      <c r="I44" s="95"/>
    </row>
    <row r="45" spans="1:9" x14ac:dyDescent="0.25">
      <c r="A45" s="95"/>
      <c r="B45" s="95"/>
      <c r="C45" s="95"/>
      <c r="D45" s="95"/>
      <c r="E45" s="95"/>
      <c r="F45" s="95"/>
      <c r="G45" s="95"/>
      <c r="H45" s="86"/>
      <c r="I45" s="95"/>
    </row>
    <row r="46" spans="1:9" x14ac:dyDescent="0.25">
      <c r="A46" s="95"/>
      <c r="B46" s="95"/>
      <c r="C46" s="95"/>
      <c r="D46" s="95"/>
      <c r="E46" s="95"/>
      <c r="F46" s="95"/>
      <c r="G46" s="95"/>
      <c r="H46" s="86"/>
      <c r="I46" s="95"/>
    </row>
    <row r="47" spans="1:9" x14ac:dyDescent="0.25">
      <c r="A47" s="95"/>
      <c r="B47" s="95"/>
      <c r="C47" s="95"/>
      <c r="D47" s="95"/>
      <c r="E47" s="95"/>
      <c r="F47" s="95"/>
      <c r="G47" s="95"/>
      <c r="H47" s="86"/>
      <c r="I47" s="95"/>
    </row>
    <row r="48" spans="1:9" x14ac:dyDescent="0.25">
      <c r="A48" s="95"/>
      <c r="B48" s="95"/>
      <c r="C48" s="95"/>
      <c r="D48" s="95"/>
      <c r="E48" s="95"/>
      <c r="F48" s="95"/>
      <c r="G48" s="95"/>
      <c r="H48" s="86"/>
      <c r="I48" s="95"/>
    </row>
    <row r="49" spans="1:9" x14ac:dyDescent="0.25">
      <c r="A49" s="95"/>
      <c r="B49" s="95"/>
      <c r="C49" s="95"/>
      <c r="D49" s="95"/>
      <c r="E49" s="95"/>
      <c r="F49" s="95"/>
      <c r="G49" s="95"/>
      <c r="H49" s="86"/>
      <c r="I49" s="95"/>
    </row>
    <row r="50" spans="1:9" x14ac:dyDescent="0.25">
      <c r="A50" s="95"/>
      <c r="B50" s="95"/>
      <c r="C50" s="95"/>
      <c r="D50" s="95"/>
      <c r="E50" s="95"/>
      <c r="F50" s="95"/>
      <c r="G50" s="95"/>
      <c r="H50" s="86"/>
      <c r="I50" s="95"/>
    </row>
    <row r="51" spans="1:9" x14ac:dyDescent="0.25">
      <c r="A51" s="95"/>
      <c r="B51" s="95"/>
      <c r="C51" s="95"/>
      <c r="D51" s="95"/>
      <c r="E51" s="95"/>
      <c r="F51" s="95"/>
      <c r="G51" s="95"/>
      <c r="H51" s="86"/>
      <c r="I51" s="95"/>
    </row>
    <row r="52" spans="1:9" x14ac:dyDescent="0.25">
      <c r="A52" s="95"/>
      <c r="B52" s="95"/>
      <c r="C52" s="95"/>
      <c r="D52" s="95"/>
      <c r="E52" s="95"/>
      <c r="F52" s="95"/>
      <c r="G52" s="95"/>
      <c r="H52" s="86"/>
      <c r="I52" s="95"/>
    </row>
    <row r="53" spans="1:9" x14ac:dyDescent="0.25">
      <c r="A53" s="95"/>
      <c r="B53" s="95"/>
      <c r="C53" s="95"/>
      <c r="D53" s="95"/>
      <c r="E53" s="95"/>
      <c r="F53" s="95"/>
      <c r="G53" s="95"/>
      <c r="H53" s="86"/>
      <c r="I53" s="95"/>
    </row>
    <row r="54" spans="1:9" x14ac:dyDescent="0.25">
      <c r="A54" s="95"/>
      <c r="B54" s="95"/>
      <c r="C54" s="95"/>
      <c r="D54" s="95"/>
      <c r="E54" s="95"/>
      <c r="F54" s="95"/>
      <c r="G54" s="95"/>
      <c r="H54" s="86"/>
      <c r="I54" s="95"/>
    </row>
    <row r="55" spans="1:9" x14ac:dyDescent="0.25">
      <c r="A55" s="95"/>
      <c r="B55" s="95"/>
      <c r="C55" s="95"/>
      <c r="D55" s="95"/>
      <c r="E55" s="95"/>
      <c r="F55" s="95"/>
      <c r="G55" s="95"/>
      <c r="H55" s="86"/>
      <c r="I55" s="95"/>
    </row>
    <row r="56" spans="1:9" x14ac:dyDescent="0.25">
      <c r="A56" s="95"/>
      <c r="B56" s="95"/>
      <c r="C56" s="95"/>
      <c r="D56" s="95"/>
      <c r="E56" s="95"/>
      <c r="F56" s="95"/>
      <c r="G56" s="95"/>
      <c r="H56" s="86"/>
      <c r="I56" s="95"/>
    </row>
    <row r="57" spans="1:9" x14ac:dyDescent="0.25">
      <c r="A57" s="95"/>
      <c r="B57" s="95"/>
      <c r="C57" s="95"/>
      <c r="D57" s="95"/>
      <c r="E57" s="95"/>
      <c r="F57" s="95"/>
      <c r="G57" s="95"/>
      <c r="H57" s="86"/>
      <c r="I57" s="95"/>
    </row>
    <row r="58" spans="1:9" x14ac:dyDescent="0.25">
      <c r="A58" s="95"/>
      <c r="B58" s="95"/>
      <c r="C58" s="95"/>
      <c r="D58" s="95"/>
      <c r="E58" s="95"/>
      <c r="F58" s="95"/>
      <c r="G58" s="95"/>
      <c r="H58" s="86"/>
      <c r="I58" s="95"/>
    </row>
    <row r="59" spans="1:9" x14ac:dyDescent="0.25">
      <c r="A59" s="95"/>
      <c r="B59" s="95"/>
      <c r="C59" s="95"/>
      <c r="D59" s="95"/>
      <c r="E59" s="95"/>
      <c r="F59" s="95"/>
      <c r="G59" s="95"/>
      <c r="H59" s="86"/>
      <c r="I59" s="95"/>
    </row>
    <row r="60" spans="1:9" x14ac:dyDescent="0.25">
      <c r="A60" s="95"/>
      <c r="B60" s="95"/>
      <c r="C60" s="95"/>
      <c r="D60" s="95"/>
      <c r="E60" s="95"/>
      <c r="F60" s="95"/>
      <c r="G60" s="95"/>
      <c r="H60" s="86"/>
      <c r="I60" s="95"/>
    </row>
    <row r="61" spans="1:9" x14ac:dyDescent="0.25">
      <c r="A61" s="95"/>
      <c r="B61" s="95"/>
      <c r="C61" s="95"/>
      <c r="D61" s="95"/>
      <c r="E61" s="95"/>
      <c r="F61" s="95"/>
      <c r="G61" s="95"/>
      <c r="H61" s="86"/>
      <c r="I61" s="95"/>
    </row>
    <row r="62" spans="1:9" x14ac:dyDescent="0.25">
      <c r="A62" s="95"/>
      <c r="B62" s="95"/>
      <c r="C62" s="95"/>
      <c r="D62" s="95"/>
      <c r="E62" s="95"/>
      <c r="F62" s="95"/>
      <c r="G62" s="95"/>
      <c r="H62" s="86"/>
      <c r="I62" s="95"/>
    </row>
    <row r="63" spans="1:9" x14ac:dyDescent="0.25">
      <c r="A63" s="95"/>
      <c r="B63" s="95"/>
      <c r="C63" s="95"/>
      <c r="D63" s="95"/>
      <c r="E63" s="95"/>
      <c r="F63" s="95"/>
      <c r="G63" s="95"/>
      <c r="H63" s="86"/>
      <c r="I63" s="95"/>
    </row>
    <row r="64" spans="1:9" x14ac:dyDescent="0.25">
      <c r="A64" s="95"/>
      <c r="B64" s="95"/>
      <c r="C64" s="95"/>
      <c r="D64" s="95"/>
      <c r="E64" s="95"/>
      <c r="F64" s="95"/>
      <c r="G64" s="95"/>
      <c r="H64" s="86"/>
      <c r="I64" s="95"/>
    </row>
    <row r="65" spans="1:9" x14ac:dyDescent="0.25">
      <c r="A65" s="95"/>
      <c r="B65" s="95"/>
      <c r="C65" s="95"/>
      <c r="D65" s="95"/>
      <c r="E65" s="95"/>
      <c r="F65" s="95"/>
      <c r="G65" s="95"/>
      <c r="H65" s="86"/>
      <c r="I65" s="95"/>
    </row>
    <row r="66" spans="1:9" x14ac:dyDescent="0.25">
      <c r="A66" s="95"/>
      <c r="B66" s="95"/>
      <c r="C66" s="95"/>
      <c r="D66" s="95"/>
      <c r="E66" s="95"/>
      <c r="F66" s="95"/>
      <c r="G66" s="95"/>
      <c r="H66" s="86"/>
      <c r="I66" s="95"/>
    </row>
    <row r="67" spans="1:9" x14ac:dyDescent="0.25">
      <c r="A67" s="95"/>
      <c r="B67" s="95"/>
      <c r="C67" s="95"/>
      <c r="D67" s="95"/>
      <c r="E67" s="95"/>
      <c r="F67" s="95"/>
      <c r="G67" s="95"/>
      <c r="H67" s="86"/>
      <c r="I67" s="95"/>
    </row>
    <row r="68" spans="1:9" x14ac:dyDescent="0.25">
      <c r="A68" s="95"/>
      <c r="B68" s="95"/>
      <c r="C68" s="95"/>
      <c r="D68" s="95"/>
      <c r="E68" s="95"/>
      <c r="F68" s="95"/>
      <c r="G68" s="95"/>
      <c r="H68" s="86"/>
      <c r="I68" s="95"/>
    </row>
    <row r="69" spans="1:9" x14ac:dyDescent="0.25">
      <c r="A69" s="95"/>
      <c r="B69" s="95"/>
      <c r="C69" s="95"/>
      <c r="D69" s="95"/>
      <c r="E69" s="95"/>
      <c r="F69" s="95"/>
      <c r="G69" s="95"/>
      <c r="H69" s="86"/>
      <c r="I69" s="95"/>
    </row>
    <row r="70" spans="1:9" x14ac:dyDescent="0.25">
      <c r="A70" s="95"/>
      <c r="B70" s="95"/>
      <c r="C70" s="95"/>
      <c r="D70" s="95"/>
      <c r="E70" s="95"/>
      <c r="F70" s="95"/>
      <c r="G70" s="95"/>
      <c r="H70" s="86"/>
      <c r="I70" s="95"/>
    </row>
    <row r="71" spans="1:9" x14ac:dyDescent="0.25">
      <c r="A71" s="95"/>
      <c r="B71" s="95"/>
      <c r="C71" s="95"/>
      <c r="D71" s="95"/>
      <c r="E71" s="95"/>
      <c r="F71" s="95"/>
      <c r="G71" s="95"/>
      <c r="H71" s="86"/>
      <c r="I71" s="95"/>
    </row>
    <row r="72" spans="1:9" x14ac:dyDescent="0.25">
      <c r="A72" s="95"/>
      <c r="B72" s="95"/>
      <c r="C72" s="95"/>
      <c r="D72" s="95"/>
      <c r="E72" s="95"/>
      <c r="F72" s="95"/>
      <c r="G72" s="95"/>
      <c r="H72" s="86"/>
      <c r="I72" s="95"/>
    </row>
    <row r="73" spans="1:9" x14ac:dyDescent="0.25">
      <c r="A73" s="95"/>
      <c r="B73" s="95"/>
      <c r="C73" s="95"/>
      <c r="D73" s="95"/>
      <c r="E73" s="95"/>
      <c r="F73" s="95"/>
      <c r="G73" s="95"/>
      <c r="H73" s="86"/>
      <c r="I73" s="95"/>
    </row>
    <row r="74" spans="1:9" x14ac:dyDescent="0.25">
      <c r="A74" s="95"/>
      <c r="B74" s="95"/>
      <c r="C74" s="95"/>
      <c r="D74" s="95"/>
      <c r="E74" s="95"/>
      <c r="F74" s="95"/>
      <c r="G74" s="95"/>
      <c r="H74" s="86"/>
      <c r="I74" s="95"/>
    </row>
    <row r="75" spans="1:9" x14ac:dyDescent="0.25">
      <c r="A75" s="95"/>
      <c r="B75" s="95"/>
      <c r="C75" s="95"/>
      <c r="D75" s="95"/>
      <c r="E75" s="95"/>
      <c r="F75" s="95"/>
      <c r="G75" s="95"/>
      <c r="H75" s="86"/>
      <c r="I75" s="95"/>
    </row>
    <row r="76" spans="1:9" x14ac:dyDescent="0.25">
      <c r="A76" s="95"/>
      <c r="B76" s="95"/>
      <c r="C76" s="95"/>
      <c r="D76" s="95"/>
      <c r="E76" s="95"/>
      <c r="F76" s="95"/>
      <c r="G76" s="95"/>
      <c r="H76" s="86"/>
      <c r="I76" s="95"/>
    </row>
    <row r="77" spans="1:9" x14ac:dyDescent="0.25">
      <c r="A77" s="95"/>
      <c r="B77" s="95"/>
      <c r="C77" s="95"/>
      <c r="D77" s="95"/>
      <c r="E77" s="95"/>
      <c r="F77" s="95"/>
      <c r="G77" s="95"/>
      <c r="H77" s="86"/>
      <c r="I77" s="95"/>
    </row>
    <row r="78" spans="1:9" x14ac:dyDescent="0.25">
      <c r="A78" s="95"/>
      <c r="B78" s="95"/>
      <c r="C78" s="95"/>
      <c r="D78" s="95"/>
      <c r="E78" s="95"/>
      <c r="F78" s="95"/>
      <c r="G78" s="95"/>
      <c r="H78" s="86"/>
      <c r="I78" s="95"/>
    </row>
    <row r="79" spans="1:9" x14ac:dyDescent="0.25">
      <c r="A79" s="95"/>
      <c r="B79" s="95"/>
      <c r="C79" s="95"/>
      <c r="D79" s="95"/>
      <c r="E79" s="95"/>
      <c r="F79" s="95"/>
      <c r="G79" s="95"/>
      <c r="H79" s="86"/>
      <c r="I79" s="95"/>
    </row>
    <row r="80" spans="1:9" x14ac:dyDescent="0.25">
      <c r="A80" s="95"/>
      <c r="B80" s="95"/>
      <c r="C80" s="95"/>
      <c r="D80" s="95"/>
      <c r="E80" s="95"/>
      <c r="F80" s="95"/>
      <c r="G80" s="95"/>
      <c r="H80" s="86"/>
      <c r="I80" s="95"/>
    </row>
    <row r="81" spans="1:9" x14ac:dyDescent="0.25">
      <c r="A81" s="95"/>
      <c r="B81" s="95"/>
      <c r="C81" s="95"/>
      <c r="D81" s="95"/>
      <c r="E81" s="95"/>
      <c r="F81" s="95"/>
      <c r="G81" s="95"/>
      <c r="H81" s="86"/>
      <c r="I81" s="95"/>
    </row>
    <row r="82" spans="1:9" x14ac:dyDescent="0.25">
      <c r="A82" s="95"/>
      <c r="B82" s="95"/>
      <c r="C82" s="95"/>
      <c r="D82" s="95"/>
      <c r="E82" s="95"/>
      <c r="F82" s="95"/>
      <c r="G82" s="95"/>
      <c r="H82" s="86"/>
      <c r="I82" s="95"/>
    </row>
    <row r="83" spans="1:9" x14ac:dyDescent="0.25">
      <c r="A83" s="95"/>
      <c r="B83" s="95"/>
      <c r="C83" s="95"/>
      <c r="D83" s="95"/>
      <c r="E83" s="95"/>
      <c r="F83" s="95"/>
      <c r="G83" s="95"/>
      <c r="H83" s="86"/>
      <c r="I83" s="95"/>
    </row>
    <row r="84" spans="1:9" x14ac:dyDescent="0.25">
      <c r="A84" s="95"/>
      <c r="B84" s="95"/>
      <c r="C84" s="95"/>
      <c r="D84" s="95"/>
      <c r="E84" s="95"/>
      <c r="F84" s="95"/>
      <c r="G84" s="95"/>
      <c r="H84" s="86"/>
      <c r="I84" s="95"/>
    </row>
    <row r="85" spans="1:9" x14ac:dyDescent="0.25">
      <c r="A85" s="95"/>
      <c r="B85" s="95"/>
      <c r="C85" s="95"/>
      <c r="D85" s="95"/>
      <c r="E85" s="95"/>
      <c r="F85" s="95"/>
      <c r="G85" s="95"/>
      <c r="H85" s="86"/>
      <c r="I85" s="95"/>
    </row>
    <row r="86" spans="1:9" x14ac:dyDescent="0.25">
      <c r="A86" s="95"/>
      <c r="B86" s="95"/>
      <c r="C86" s="95"/>
      <c r="D86" s="95"/>
      <c r="E86" s="95"/>
      <c r="F86" s="95"/>
      <c r="G86" s="95"/>
      <c r="H86" s="86"/>
      <c r="I86" s="95"/>
    </row>
    <row r="87" spans="1:9" x14ac:dyDescent="0.25">
      <c r="A87" s="95"/>
      <c r="B87" s="95"/>
      <c r="C87" s="95"/>
      <c r="D87" s="95"/>
      <c r="E87" s="95"/>
      <c r="F87" s="95"/>
      <c r="G87" s="95"/>
      <c r="H87" s="86"/>
      <c r="I87" s="95"/>
    </row>
    <row r="88" spans="1:9" x14ac:dyDescent="0.25">
      <c r="A88" s="95"/>
      <c r="B88" s="95"/>
      <c r="C88" s="95"/>
      <c r="D88" s="95"/>
      <c r="E88" s="95"/>
      <c r="F88" s="95"/>
      <c r="G88" s="95"/>
      <c r="H88" s="86"/>
      <c r="I88" s="95"/>
    </row>
    <row r="89" spans="1:9" x14ac:dyDescent="0.25">
      <c r="A89" s="95"/>
      <c r="B89" s="95"/>
      <c r="C89" s="95"/>
      <c r="D89" s="95"/>
      <c r="E89" s="95"/>
      <c r="F89" s="95"/>
      <c r="G89" s="95"/>
      <c r="H89" s="86"/>
      <c r="I89" s="95"/>
    </row>
    <row r="90" spans="1:9" x14ac:dyDescent="0.25">
      <c r="A90" s="95"/>
      <c r="B90" s="95"/>
      <c r="C90" s="95"/>
      <c r="D90" s="95"/>
      <c r="E90" s="95"/>
      <c r="F90" s="95"/>
      <c r="G90" s="95"/>
      <c r="H90" s="86"/>
      <c r="I90" s="95"/>
    </row>
    <row r="91" spans="1:9" x14ac:dyDescent="0.25">
      <c r="A91" s="95"/>
      <c r="B91" s="95"/>
      <c r="C91" s="95"/>
      <c r="D91" s="95"/>
      <c r="E91" s="95"/>
      <c r="F91" s="95"/>
      <c r="G91" s="95"/>
      <c r="H91" s="86"/>
      <c r="I91" s="95"/>
    </row>
    <row r="92" spans="1:9" x14ac:dyDescent="0.25">
      <c r="A92" s="95"/>
      <c r="B92" s="95"/>
      <c r="C92" s="95"/>
      <c r="D92" s="95"/>
      <c r="E92" s="95"/>
      <c r="F92" s="95"/>
      <c r="G92" s="95"/>
      <c r="H92" s="86"/>
      <c r="I92" s="95"/>
    </row>
    <row r="93" spans="1:9" x14ac:dyDescent="0.25">
      <c r="A93" s="95"/>
      <c r="B93" s="95"/>
      <c r="C93" s="95"/>
      <c r="D93" s="95"/>
      <c r="E93" s="95"/>
      <c r="F93" s="95"/>
      <c r="G93" s="95"/>
      <c r="H93" s="86"/>
      <c r="I93" s="95"/>
    </row>
    <row r="94" spans="1:9" x14ac:dyDescent="0.25">
      <c r="A94" s="95"/>
      <c r="B94" s="95"/>
      <c r="C94" s="95"/>
      <c r="D94" s="95"/>
      <c r="E94" s="95"/>
      <c r="F94" s="95"/>
      <c r="G94" s="95"/>
      <c r="H94" s="86"/>
      <c r="I94" s="95"/>
    </row>
    <row r="95" spans="1:9" x14ac:dyDescent="0.25">
      <c r="A95" s="95"/>
      <c r="B95" s="95"/>
      <c r="C95" s="95"/>
      <c r="D95" s="95"/>
      <c r="E95" s="95"/>
      <c r="F95" s="95"/>
      <c r="G95" s="95"/>
      <c r="H95" s="86"/>
      <c r="I95" s="95"/>
    </row>
    <row r="96" spans="1:9" x14ac:dyDescent="0.25">
      <c r="A96" s="95"/>
      <c r="B96" s="95"/>
      <c r="C96" s="95"/>
      <c r="D96" s="95"/>
      <c r="E96" s="95"/>
      <c r="F96" s="95"/>
      <c r="G96" s="95"/>
      <c r="H96" s="86"/>
      <c r="I96" s="95"/>
    </row>
    <row r="97" spans="1:9" x14ac:dyDescent="0.25">
      <c r="A97" s="95"/>
      <c r="B97" s="95"/>
      <c r="C97" s="95"/>
      <c r="D97" s="95"/>
      <c r="E97" s="95"/>
      <c r="F97" s="95"/>
      <c r="G97" s="95"/>
      <c r="H97" s="86"/>
      <c r="I97" s="95"/>
    </row>
    <row r="98" spans="1:9" x14ac:dyDescent="0.25">
      <c r="A98" s="95"/>
      <c r="B98" s="95"/>
      <c r="C98" s="95"/>
      <c r="D98" s="95"/>
      <c r="E98" s="95"/>
      <c r="F98" s="95"/>
      <c r="G98" s="95"/>
      <c r="H98" s="86"/>
      <c r="I98" s="95"/>
    </row>
    <row r="99" spans="1:9" x14ac:dyDescent="0.25">
      <c r="A99" s="95"/>
      <c r="B99" s="95"/>
      <c r="C99" s="95"/>
      <c r="D99" s="95"/>
      <c r="E99" s="95"/>
      <c r="F99" s="95"/>
      <c r="G99" s="95"/>
      <c r="H99" s="86"/>
      <c r="I99" s="95"/>
    </row>
    <row r="100" spans="1:9" x14ac:dyDescent="0.25">
      <c r="A100" s="95"/>
      <c r="B100" s="95"/>
      <c r="C100" s="95"/>
      <c r="D100" s="95"/>
      <c r="E100" s="95"/>
      <c r="F100" s="95"/>
      <c r="G100" s="95"/>
      <c r="H100" s="86"/>
      <c r="I100" s="95"/>
    </row>
    <row r="101" spans="1:9" x14ac:dyDescent="0.25">
      <c r="A101" s="95"/>
      <c r="B101" s="95"/>
      <c r="C101" s="95"/>
      <c r="D101" s="95"/>
      <c r="E101" s="95"/>
      <c r="F101" s="95"/>
      <c r="G101" s="95"/>
      <c r="H101" s="86"/>
      <c r="I101" s="95"/>
    </row>
    <row r="102" spans="1:9" x14ac:dyDescent="0.25">
      <c r="A102" s="95"/>
      <c r="B102" s="95"/>
      <c r="C102" s="95"/>
      <c r="D102" s="95"/>
      <c r="E102" s="95"/>
      <c r="F102" s="95"/>
      <c r="G102" s="95"/>
      <c r="H102" s="86"/>
      <c r="I102" s="95"/>
    </row>
    <row r="103" spans="1:9" x14ac:dyDescent="0.25">
      <c r="A103" s="95"/>
      <c r="B103" s="95"/>
      <c r="C103" s="95"/>
      <c r="D103" s="95"/>
      <c r="E103" s="95"/>
      <c r="F103" s="95"/>
      <c r="G103" s="95"/>
      <c r="H103" s="86"/>
      <c r="I103" s="95"/>
    </row>
    <row r="104" spans="1:9" x14ac:dyDescent="0.25">
      <c r="A104" s="95"/>
      <c r="B104" s="95"/>
      <c r="C104" s="95"/>
      <c r="D104" s="95"/>
      <c r="E104" s="95"/>
      <c r="F104" s="95"/>
      <c r="G104" s="95"/>
      <c r="H104" s="86"/>
      <c r="I104" s="95"/>
    </row>
    <row r="105" spans="1:9" x14ac:dyDescent="0.25">
      <c r="A105" s="95"/>
      <c r="B105" s="95"/>
      <c r="C105" s="95"/>
      <c r="D105" s="95"/>
      <c r="E105" s="95"/>
      <c r="F105" s="95"/>
      <c r="G105" s="95"/>
      <c r="H105" s="86"/>
      <c r="I105" s="95"/>
    </row>
    <row r="106" spans="1:9" x14ac:dyDescent="0.25">
      <c r="A106" s="95"/>
      <c r="B106" s="95"/>
      <c r="C106" s="95"/>
      <c r="D106" s="95"/>
      <c r="E106" s="95"/>
      <c r="F106" s="95"/>
      <c r="G106" s="95"/>
      <c r="H106" s="86"/>
      <c r="I106" s="95"/>
    </row>
    <row r="107" spans="1:9" x14ac:dyDescent="0.25">
      <c r="A107" s="95"/>
      <c r="B107" s="95"/>
      <c r="C107" s="95"/>
      <c r="D107" s="95"/>
      <c r="E107" s="95"/>
      <c r="F107" s="95"/>
      <c r="G107" s="95"/>
      <c r="H107" s="86"/>
      <c r="I107" s="95"/>
    </row>
    <row r="108" spans="1:9" x14ac:dyDescent="0.25">
      <c r="A108" s="95"/>
      <c r="B108" s="95"/>
      <c r="C108" s="95"/>
      <c r="D108" s="95"/>
      <c r="E108" s="95"/>
      <c r="F108" s="95"/>
      <c r="G108" s="95"/>
      <c r="H108" s="86"/>
      <c r="I108" s="95"/>
    </row>
    <row r="109" spans="1:9" x14ac:dyDescent="0.25">
      <c r="A109" s="95"/>
      <c r="B109" s="95"/>
      <c r="C109" s="95"/>
      <c r="D109" s="95"/>
      <c r="E109" s="95"/>
      <c r="F109" s="95"/>
      <c r="G109" s="95"/>
      <c r="H109" s="86"/>
      <c r="I109" s="95"/>
    </row>
    <row r="110" spans="1:9" x14ac:dyDescent="0.25">
      <c r="A110" s="95"/>
      <c r="B110" s="95"/>
      <c r="C110" s="95"/>
      <c r="D110" s="95"/>
      <c r="E110" s="95"/>
      <c r="F110" s="95"/>
      <c r="G110" s="95"/>
      <c r="H110" s="86"/>
      <c r="I110" s="95"/>
    </row>
    <row r="111" spans="1:9" x14ac:dyDescent="0.25">
      <c r="A111" s="95"/>
      <c r="B111" s="95"/>
      <c r="C111" s="95"/>
      <c r="D111" s="95"/>
      <c r="E111" s="95"/>
      <c r="F111" s="95"/>
      <c r="G111" s="95"/>
      <c r="H111" s="86"/>
      <c r="I111" s="95"/>
    </row>
    <row r="112" spans="1:9" x14ac:dyDescent="0.25">
      <c r="A112" s="95"/>
      <c r="B112" s="95"/>
      <c r="C112" s="95"/>
      <c r="D112" s="95"/>
      <c r="E112" s="95"/>
      <c r="F112" s="95"/>
      <c r="G112" s="95"/>
      <c r="H112" s="86"/>
      <c r="I112" s="95"/>
    </row>
    <row r="113" spans="1:9" x14ac:dyDescent="0.25">
      <c r="A113" s="95"/>
      <c r="B113" s="95"/>
      <c r="C113" s="95"/>
      <c r="D113" s="95"/>
      <c r="E113" s="95"/>
      <c r="F113" s="95"/>
      <c r="G113" s="95"/>
      <c r="H113" s="86"/>
      <c r="I113" s="95"/>
    </row>
    <row r="114" spans="1:9" x14ac:dyDescent="0.25">
      <c r="A114" s="95"/>
      <c r="B114" s="95"/>
      <c r="C114" s="95"/>
      <c r="D114" s="95"/>
      <c r="E114" s="95"/>
      <c r="F114" s="95"/>
      <c r="G114" s="95"/>
      <c r="H114" s="86"/>
      <c r="I114" s="95"/>
    </row>
    <row r="115" spans="1:9" x14ac:dyDescent="0.25">
      <c r="A115" s="95"/>
      <c r="B115" s="95"/>
      <c r="C115" s="95"/>
      <c r="D115" s="95"/>
      <c r="E115" s="95"/>
      <c r="F115" s="95"/>
      <c r="G115" s="95"/>
      <c r="H115" s="86"/>
      <c r="I115" s="95"/>
    </row>
    <row r="116" spans="1:9" x14ac:dyDescent="0.25">
      <c r="A116" s="95"/>
      <c r="B116" s="95"/>
      <c r="C116" s="95"/>
      <c r="D116" s="95"/>
      <c r="E116" s="95"/>
      <c r="F116" s="95"/>
      <c r="G116" s="95"/>
      <c r="H116" s="86"/>
      <c r="I116" s="95"/>
    </row>
    <row r="117" spans="1:9" x14ac:dyDescent="0.25">
      <c r="A117" s="95"/>
      <c r="B117" s="95"/>
      <c r="C117" s="95"/>
      <c r="D117" s="95"/>
      <c r="E117" s="95"/>
      <c r="F117" s="95"/>
      <c r="G117" s="95"/>
      <c r="H117" s="86"/>
      <c r="I117" s="95"/>
    </row>
    <row r="118" spans="1:9" x14ac:dyDescent="0.25">
      <c r="A118" s="95"/>
      <c r="B118" s="95"/>
      <c r="C118" s="95"/>
      <c r="D118" s="95"/>
      <c r="E118" s="95"/>
      <c r="F118" s="95"/>
      <c r="G118" s="95"/>
      <c r="H118" s="86"/>
      <c r="I118" s="95"/>
    </row>
    <row r="119" spans="1:9" x14ac:dyDescent="0.25">
      <c r="A119" s="95"/>
      <c r="B119" s="95"/>
      <c r="C119" s="95"/>
      <c r="D119" s="95"/>
      <c r="E119" s="95"/>
      <c r="F119" s="95"/>
      <c r="G119" s="95"/>
      <c r="H119" s="86"/>
      <c r="I119" s="95"/>
    </row>
    <row r="120" spans="1:9" x14ac:dyDescent="0.25">
      <c r="A120" s="95"/>
      <c r="B120" s="95"/>
      <c r="C120" s="95"/>
      <c r="D120" s="95"/>
      <c r="E120" s="95"/>
      <c r="F120" s="95"/>
      <c r="G120" s="95"/>
      <c r="H120" s="86"/>
      <c r="I120" s="95"/>
    </row>
    <row r="121" spans="1:9" x14ac:dyDescent="0.25">
      <c r="A121" s="95"/>
      <c r="B121" s="95"/>
      <c r="C121" s="95"/>
      <c r="D121" s="95"/>
      <c r="E121" s="95"/>
      <c r="F121" s="95"/>
      <c r="G121" s="95"/>
      <c r="H121" s="86"/>
      <c r="I121" s="95"/>
    </row>
    <row r="122" spans="1:9" x14ac:dyDescent="0.25">
      <c r="A122" s="95"/>
      <c r="B122" s="95"/>
      <c r="C122" s="95"/>
      <c r="D122" s="95"/>
      <c r="E122" s="95"/>
      <c r="F122" s="95"/>
      <c r="G122" s="95"/>
      <c r="H122" s="86"/>
      <c r="I122" s="95"/>
    </row>
    <row r="123" spans="1:9" x14ac:dyDescent="0.25">
      <c r="A123" s="95"/>
      <c r="B123" s="95"/>
      <c r="C123" s="95"/>
      <c r="D123" s="95"/>
      <c r="E123" s="95"/>
      <c r="F123" s="95"/>
      <c r="G123" s="95"/>
      <c r="H123" s="86"/>
      <c r="I123" s="95"/>
    </row>
    <row r="124" spans="1:9" x14ac:dyDescent="0.25">
      <c r="A124" s="95"/>
      <c r="B124" s="95"/>
      <c r="C124" s="95"/>
      <c r="D124" s="95"/>
      <c r="E124" s="95"/>
      <c r="F124" s="95"/>
      <c r="G124" s="95"/>
      <c r="H124" s="86"/>
      <c r="I124" s="95"/>
    </row>
    <row r="125" spans="1:9" x14ac:dyDescent="0.25">
      <c r="A125" s="95"/>
      <c r="B125" s="95"/>
      <c r="C125" s="95"/>
      <c r="D125" s="95"/>
      <c r="E125" s="95"/>
      <c r="F125" s="95"/>
      <c r="G125" s="95"/>
      <c r="H125" s="86"/>
      <c r="I125" s="95"/>
    </row>
    <row r="126" spans="1:9" x14ac:dyDescent="0.25">
      <c r="A126" s="95"/>
      <c r="B126" s="95"/>
      <c r="C126" s="95"/>
      <c r="D126" s="95"/>
      <c r="E126" s="95"/>
      <c r="F126" s="95"/>
      <c r="G126" s="95"/>
      <c r="H126" s="86"/>
      <c r="I126" s="95"/>
    </row>
    <row r="127" spans="1:9" x14ac:dyDescent="0.25">
      <c r="A127" s="95"/>
      <c r="B127" s="95"/>
      <c r="C127" s="95"/>
      <c r="D127" s="95"/>
      <c r="E127" s="95"/>
      <c r="F127" s="95"/>
      <c r="G127" s="95"/>
      <c r="H127" s="86"/>
      <c r="I127" s="95"/>
    </row>
    <row r="128" spans="1:9" x14ac:dyDescent="0.25">
      <c r="A128" s="95"/>
      <c r="B128" s="95"/>
      <c r="C128" s="95"/>
      <c r="D128" s="95"/>
      <c r="E128" s="95"/>
      <c r="F128" s="95"/>
      <c r="G128" s="95"/>
      <c r="H128" s="86"/>
      <c r="I128" s="95"/>
    </row>
    <row r="129" spans="1:9" x14ac:dyDescent="0.25">
      <c r="A129" s="95"/>
      <c r="B129" s="95"/>
      <c r="C129" s="95"/>
      <c r="D129" s="95"/>
      <c r="E129" s="95"/>
      <c r="F129" s="95"/>
      <c r="G129" s="95"/>
      <c r="H129" s="86"/>
      <c r="I129" s="95"/>
    </row>
    <row r="130" spans="1:9" x14ac:dyDescent="0.25">
      <c r="A130" s="95"/>
      <c r="B130" s="95"/>
      <c r="C130" s="95"/>
      <c r="D130" s="95"/>
      <c r="E130" s="95"/>
      <c r="F130" s="95"/>
      <c r="G130" s="95"/>
      <c r="H130" s="86"/>
      <c r="I130" s="95"/>
    </row>
    <row r="131" spans="1:9" x14ac:dyDescent="0.25">
      <c r="A131" s="95"/>
      <c r="B131" s="95"/>
      <c r="C131" s="95"/>
      <c r="D131" s="95"/>
      <c r="E131" s="95"/>
      <c r="F131" s="95"/>
      <c r="G131" s="95"/>
      <c r="H131" s="86"/>
      <c r="I131" s="95"/>
    </row>
    <row r="132" spans="1:9" x14ac:dyDescent="0.25">
      <c r="A132" s="95"/>
      <c r="B132" s="95"/>
      <c r="C132" s="95"/>
      <c r="D132" s="95"/>
      <c r="E132" s="95"/>
      <c r="F132" s="95"/>
      <c r="G132" s="95"/>
      <c r="H132" s="86"/>
      <c r="I132" s="95"/>
    </row>
    <row r="133" spans="1:9" x14ac:dyDescent="0.25">
      <c r="A133" s="95"/>
      <c r="B133" s="95"/>
      <c r="C133" s="95"/>
      <c r="D133" s="95"/>
      <c r="E133" s="95"/>
      <c r="F133" s="95"/>
      <c r="G133" s="95"/>
      <c r="H133" s="86"/>
      <c r="I133" s="95"/>
    </row>
    <row r="134" spans="1:9" x14ac:dyDescent="0.25">
      <c r="A134" s="95"/>
      <c r="B134" s="95"/>
      <c r="C134" s="95"/>
      <c r="D134" s="95"/>
      <c r="E134" s="95"/>
      <c r="F134" s="95"/>
      <c r="G134" s="95"/>
      <c r="H134" s="86"/>
      <c r="I134" s="95"/>
    </row>
    <row r="135" spans="1:9" x14ac:dyDescent="0.25">
      <c r="A135" s="95"/>
      <c r="B135" s="95"/>
      <c r="C135" s="95"/>
      <c r="D135" s="95"/>
      <c r="E135" s="95"/>
      <c r="F135" s="95"/>
      <c r="G135" s="95"/>
      <c r="H135" s="86"/>
      <c r="I135" s="95"/>
    </row>
    <row r="136" spans="1:9" x14ac:dyDescent="0.25">
      <c r="A136" s="95"/>
      <c r="B136" s="95"/>
      <c r="C136" s="95"/>
      <c r="D136" s="95"/>
      <c r="E136" s="95"/>
      <c r="F136" s="95"/>
      <c r="G136" s="95"/>
      <c r="H136" s="86"/>
      <c r="I136" s="95"/>
    </row>
    <row r="137" spans="1:9" x14ac:dyDescent="0.25">
      <c r="A137" s="95"/>
      <c r="B137" s="95"/>
      <c r="C137" s="95"/>
      <c r="D137" s="95"/>
      <c r="E137" s="95"/>
      <c r="F137" s="95"/>
      <c r="G137" s="95"/>
      <c r="H137" s="86"/>
      <c r="I137" s="95"/>
    </row>
    <row r="138" spans="1:9" x14ac:dyDescent="0.25">
      <c r="A138" s="95"/>
      <c r="B138" s="95"/>
      <c r="C138" s="95"/>
      <c r="D138" s="95"/>
      <c r="E138" s="95"/>
      <c r="F138" s="95"/>
      <c r="G138" s="95"/>
      <c r="H138" s="86"/>
      <c r="I138" s="95"/>
    </row>
    <row r="139" spans="1:9" x14ac:dyDescent="0.25">
      <c r="A139" s="95"/>
      <c r="B139" s="95"/>
      <c r="C139" s="95"/>
      <c r="D139" s="95"/>
      <c r="E139" s="95"/>
      <c r="F139" s="95"/>
      <c r="G139" s="95"/>
      <c r="H139" s="86"/>
      <c r="I139" s="95"/>
    </row>
    <row r="140" spans="1:9" x14ac:dyDescent="0.25">
      <c r="A140" s="95"/>
      <c r="B140" s="95"/>
      <c r="C140" s="95"/>
      <c r="D140" s="95"/>
      <c r="E140" s="95"/>
      <c r="F140" s="95"/>
      <c r="G140" s="95"/>
      <c r="H140" s="86"/>
      <c r="I140" s="95"/>
    </row>
    <row r="141" spans="1:9" x14ac:dyDescent="0.25">
      <c r="A141" s="95"/>
      <c r="B141" s="95"/>
      <c r="C141" s="95"/>
      <c r="D141" s="95"/>
      <c r="E141" s="95"/>
      <c r="F141" s="95"/>
      <c r="G141" s="95"/>
      <c r="H141" s="86"/>
      <c r="I141" s="95"/>
    </row>
    <row r="142" spans="1:9" x14ac:dyDescent="0.25">
      <c r="A142" s="95"/>
      <c r="B142" s="95"/>
      <c r="C142" s="95"/>
      <c r="D142" s="95"/>
      <c r="E142" s="95"/>
      <c r="F142" s="95"/>
      <c r="G142" s="95"/>
      <c r="H142" s="86"/>
      <c r="I142" s="95"/>
    </row>
    <row r="143" spans="1:9" x14ac:dyDescent="0.25">
      <c r="A143" s="95"/>
      <c r="B143" s="95"/>
      <c r="C143" s="95"/>
      <c r="D143" s="95"/>
      <c r="E143" s="95"/>
      <c r="F143" s="95"/>
      <c r="G143" s="95"/>
      <c r="H143" s="86"/>
      <c r="I143" s="95"/>
    </row>
    <row r="144" spans="1:9" x14ac:dyDescent="0.25">
      <c r="A144" s="95"/>
      <c r="B144" s="95"/>
      <c r="C144" s="95"/>
      <c r="D144" s="95"/>
      <c r="E144" s="95"/>
      <c r="F144" s="95"/>
      <c r="G144" s="95"/>
      <c r="H144" s="86"/>
      <c r="I144" s="95"/>
    </row>
    <row r="145" spans="1:9" x14ac:dyDescent="0.25">
      <c r="A145" s="95"/>
      <c r="B145" s="95"/>
      <c r="C145" s="95"/>
      <c r="D145" s="95"/>
      <c r="E145" s="95"/>
      <c r="F145" s="95"/>
      <c r="G145" s="95"/>
      <c r="H145" s="86"/>
      <c r="I145" s="95"/>
    </row>
    <row r="146" spans="1:9" x14ac:dyDescent="0.25">
      <c r="A146" s="95"/>
      <c r="B146" s="95"/>
      <c r="C146" s="95"/>
      <c r="D146" s="95"/>
      <c r="E146" s="95"/>
      <c r="F146" s="95"/>
      <c r="G146" s="95"/>
      <c r="H146" s="86"/>
      <c r="I146" s="95"/>
    </row>
    <row r="147" spans="1:9" x14ac:dyDescent="0.25">
      <c r="A147" s="95"/>
      <c r="B147" s="95"/>
      <c r="C147" s="95"/>
      <c r="D147" s="95"/>
      <c r="E147" s="95"/>
      <c r="F147" s="95"/>
      <c r="G147" s="95"/>
      <c r="H147" s="86"/>
      <c r="I147" s="95"/>
    </row>
    <row r="148" spans="1:9" x14ac:dyDescent="0.25">
      <c r="A148" s="95"/>
      <c r="B148" s="95"/>
      <c r="C148" s="95"/>
      <c r="D148" s="95"/>
      <c r="E148" s="95"/>
      <c r="F148" s="95"/>
      <c r="G148" s="95"/>
      <c r="H148" s="86"/>
      <c r="I148" s="95"/>
    </row>
    <row r="149" spans="1:9" x14ac:dyDescent="0.25">
      <c r="A149" s="95"/>
      <c r="B149" s="95"/>
      <c r="C149" s="95"/>
      <c r="D149" s="95"/>
      <c r="E149" s="95"/>
      <c r="F149" s="95"/>
      <c r="G149" s="95"/>
      <c r="H149" s="86"/>
      <c r="I149" s="95"/>
    </row>
    <row r="150" spans="1:9" x14ac:dyDescent="0.25">
      <c r="A150" s="95"/>
      <c r="B150" s="95"/>
      <c r="C150" s="95"/>
      <c r="D150" s="95"/>
      <c r="E150" s="95"/>
      <c r="F150" s="95"/>
      <c r="G150" s="95"/>
      <c r="H150" s="86"/>
      <c r="I150" s="95"/>
    </row>
    <row r="151" spans="1:9" x14ac:dyDescent="0.25">
      <c r="A151" s="95"/>
      <c r="B151" s="95"/>
      <c r="C151" s="95"/>
      <c r="D151" s="95"/>
      <c r="E151" s="95"/>
      <c r="F151" s="95"/>
      <c r="G151" s="95"/>
      <c r="H151" s="86"/>
      <c r="I151" s="95"/>
    </row>
    <row r="152" spans="1:9" x14ac:dyDescent="0.25">
      <c r="A152" s="95"/>
      <c r="B152" s="95"/>
      <c r="C152" s="95"/>
      <c r="D152" s="95"/>
      <c r="E152" s="95"/>
      <c r="F152" s="95"/>
      <c r="G152" s="95"/>
      <c r="H152" s="86"/>
      <c r="I152" s="95"/>
    </row>
    <row r="153" spans="1:9" x14ac:dyDescent="0.25">
      <c r="A153" s="95"/>
      <c r="B153" s="95"/>
      <c r="C153" s="95"/>
      <c r="D153" s="95"/>
      <c r="E153" s="95"/>
      <c r="F153" s="95"/>
      <c r="G153" s="95"/>
      <c r="H153" s="86"/>
      <c r="I153" s="95"/>
    </row>
    <row r="154" spans="1:9" x14ac:dyDescent="0.25">
      <c r="A154" s="95"/>
      <c r="B154" s="95"/>
      <c r="C154" s="95"/>
      <c r="D154" s="95"/>
      <c r="E154" s="95"/>
      <c r="F154" s="95"/>
      <c r="G154" s="95"/>
      <c r="H154" s="86"/>
      <c r="I154" s="95"/>
    </row>
    <row r="155" spans="1:9" x14ac:dyDescent="0.25">
      <c r="A155" s="95"/>
      <c r="B155" s="95"/>
      <c r="C155" s="95"/>
      <c r="D155" s="95"/>
      <c r="E155" s="95"/>
      <c r="F155" s="95"/>
      <c r="G155" s="95"/>
      <c r="H155" s="86"/>
      <c r="I155" s="95"/>
    </row>
    <row r="156" spans="1:9" x14ac:dyDescent="0.25">
      <c r="A156" s="95"/>
      <c r="B156" s="95"/>
      <c r="C156" s="95"/>
      <c r="D156" s="95"/>
      <c r="E156" s="95"/>
      <c r="F156" s="95"/>
      <c r="G156" s="95"/>
      <c r="H156" s="86"/>
      <c r="I156" s="95"/>
    </row>
    <row r="157" spans="1:9" x14ac:dyDescent="0.25">
      <c r="A157" s="95"/>
      <c r="B157" s="95"/>
      <c r="C157" s="95"/>
      <c r="D157" s="95"/>
      <c r="E157" s="95"/>
      <c r="F157" s="95"/>
      <c r="G157" s="95"/>
      <c r="H157" s="86"/>
      <c r="I157" s="95"/>
    </row>
    <row r="158" spans="1:9" x14ac:dyDescent="0.25">
      <c r="A158" s="95"/>
      <c r="B158" s="95"/>
      <c r="C158" s="95"/>
      <c r="D158" s="95"/>
      <c r="E158" s="95"/>
      <c r="F158" s="95"/>
      <c r="G158" s="95"/>
      <c r="H158" s="86"/>
      <c r="I158" s="95"/>
    </row>
    <row r="159" spans="1:9" x14ac:dyDescent="0.25">
      <c r="A159" s="95"/>
      <c r="B159" s="95"/>
      <c r="C159" s="95"/>
      <c r="D159" s="95"/>
      <c r="E159" s="95"/>
      <c r="F159" s="95"/>
      <c r="G159" s="95"/>
      <c r="H159" s="86"/>
      <c r="I159" s="95"/>
    </row>
    <row r="160" spans="1:9" x14ac:dyDescent="0.25">
      <c r="A160" s="95"/>
      <c r="B160" s="95"/>
      <c r="C160" s="95"/>
      <c r="D160" s="95"/>
      <c r="E160" s="95"/>
      <c r="F160" s="95"/>
      <c r="G160" s="95"/>
      <c r="H160" s="86"/>
      <c r="I160" s="95"/>
    </row>
    <row r="161" spans="1:9" x14ac:dyDescent="0.25">
      <c r="A161" s="95"/>
      <c r="B161" s="95"/>
      <c r="C161" s="95"/>
      <c r="D161" s="95"/>
      <c r="E161" s="95"/>
      <c r="F161" s="95"/>
      <c r="G161" s="95"/>
      <c r="H161" s="86"/>
      <c r="I161" s="95"/>
    </row>
    <row r="162" spans="1:9" x14ac:dyDescent="0.25">
      <c r="A162" s="95"/>
      <c r="B162" s="95"/>
      <c r="C162" s="95"/>
      <c r="D162" s="95"/>
      <c r="E162" s="95"/>
      <c r="F162" s="95"/>
      <c r="G162" s="95"/>
      <c r="H162" s="86"/>
      <c r="I162" s="95"/>
    </row>
    <row r="163" spans="1:9" x14ac:dyDescent="0.25">
      <c r="A163" s="95"/>
      <c r="B163" s="95"/>
      <c r="C163" s="95"/>
      <c r="D163" s="95"/>
      <c r="E163" s="95"/>
      <c r="F163" s="95"/>
      <c r="G163" s="95"/>
      <c r="H163" s="86"/>
      <c r="I163" s="95"/>
    </row>
    <row r="164" spans="1:9" x14ac:dyDescent="0.25">
      <c r="A164" s="95"/>
      <c r="B164" s="95"/>
      <c r="C164" s="95"/>
      <c r="D164" s="95"/>
      <c r="E164" s="95"/>
      <c r="F164" s="95"/>
      <c r="G164" s="95"/>
      <c r="H164" s="86"/>
      <c r="I164" s="95"/>
    </row>
    <row r="165" spans="1:9" x14ac:dyDescent="0.25">
      <c r="A165" s="95"/>
      <c r="B165" s="95"/>
      <c r="C165" s="95"/>
      <c r="D165" s="95"/>
      <c r="E165" s="95"/>
      <c r="F165" s="95"/>
      <c r="G165" s="95"/>
      <c r="H165" s="86"/>
      <c r="I165" s="95"/>
    </row>
    <row r="166" spans="1:9" x14ac:dyDescent="0.25">
      <c r="A166" s="95"/>
      <c r="B166" s="95"/>
      <c r="C166" s="95"/>
      <c r="D166" s="95"/>
      <c r="E166" s="95"/>
      <c r="F166" s="95"/>
      <c r="G166" s="95"/>
      <c r="H166" s="86"/>
      <c r="I166" s="95"/>
    </row>
    <row r="167" spans="1:9" x14ac:dyDescent="0.25">
      <c r="A167" s="95"/>
      <c r="B167" s="95"/>
      <c r="C167" s="95"/>
      <c r="D167" s="95"/>
      <c r="E167" s="95"/>
      <c r="F167" s="95"/>
      <c r="G167" s="95"/>
      <c r="H167" s="86"/>
      <c r="I167" s="95"/>
    </row>
    <row r="168" spans="1:9" x14ac:dyDescent="0.25">
      <c r="A168" s="95"/>
      <c r="B168" s="95"/>
      <c r="C168" s="95"/>
      <c r="D168" s="95"/>
      <c r="E168" s="95"/>
      <c r="F168" s="95"/>
      <c r="G168" s="95"/>
      <c r="H168" s="86"/>
      <c r="I168" s="95"/>
    </row>
    <row r="169" spans="1:9" x14ac:dyDescent="0.25">
      <c r="A169" s="95"/>
      <c r="B169" s="95"/>
      <c r="C169" s="95"/>
      <c r="D169" s="95"/>
      <c r="E169" s="95"/>
      <c r="F169" s="95"/>
      <c r="G169" s="95"/>
      <c r="H169" s="86"/>
      <c r="I169" s="95"/>
    </row>
    <row r="170" spans="1:9" x14ac:dyDescent="0.25">
      <c r="A170" s="95"/>
      <c r="B170" s="95"/>
      <c r="C170" s="95"/>
      <c r="D170" s="95"/>
      <c r="E170" s="95"/>
      <c r="F170" s="95"/>
      <c r="G170" s="95"/>
      <c r="H170" s="86"/>
      <c r="I170" s="95"/>
    </row>
    <row r="171" spans="1:9" x14ac:dyDescent="0.25">
      <c r="A171" s="95"/>
      <c r="B171" s="95"/>
      <c r="C171" s="95"/>
      <c r="D171" s="95"/>
      <c r="E171" s="95"/>
      <c r="F171" s="95"/>
      <c r="G171" s="95"/>
      <c r="H171" s="86"/>
      <c r="I171" s="95"/>
    </row>
    <row r="172" spans="1:9" x14ac:dyDescent="0.25">
      <c r="A172" s="95"/>
      <c r="B172" s="95"/>
      <c r="C172" s="95"/>
      <c r="D172" s="95"/>
      <c r="E172" s="95"/>
      <c r="F172" s="95"/>
      <c r="G172" s="95"/>
      <c r="H172" s="86"/>
      <c r="I172" s="95"/>
    </row>
    <row r="173" spans="1:9" x14ac:dyDescent="0.25">
      <c r="A173" s="95"/>
      <c r="B173" s="95"/>
      <c r="C173" s="95"/>
      <c r="D173" s="95"/>
      <c r="E173" s="95"/>
      <c r="F173" s="95"/>
      <c r="G173" s="95"/>
      <c r="H173" s="86"/>
      <c r="I173" s="95"/>
    </row>
    <row r="174" spans="1:9" x14ac:dyDescent="0.25">
      <c r="A174" s="95"/>
      <c r="B174" s="95"/>
      <c r="C174" s="95"/>
      <c r="D174" s="95"/>
      <c r="E174" s="95"/>
      <c r="F174" s="95"/>
      <c r="G174" s="95"/>
      <c r="H174" s="86"/>
      <c r="I174" s="95"/>
    </row>
    <row r="175" spans="1:9" x14ac:dyDescent="0.25">
      <c r="A175" s="95"/>
      <c r="B175" s="95"/>
      <c r="C175" s="95"/>
      <c r="D175" s="95"/>
      <c r="E175" s="95"/>
      <c r="F175" s="95"/>
      <c r="G175" s="95"/>
      <c r="H175" s="86"/>
      <c r="I175" s="95"/>
    </row>
    <row r="176" spans="1:9" x14ac:dyDescent="0.25">
      <c r="A176" s="95"/>
      <c r="B176" s="95"/>
      <c r="C176" s="95"/>
      <c r="D176" s="95"/>
      <c r="E176" s="95"/>
      <c r="F176" s="95"/>
      <c r="G176" s="95"/>
      <c r="H176" s="86"/>
      <c r="I176" s="95"/>
    </row>
    <row r="177" spans="1:9" x14ac:dyDescent="0.25">
      <c r="A177" s="95"/>
      <c r="B177" s="95"/>
      <c r="C177" s="95"/>
      <c r="D177" s="95"/>
      <c r="E177" s="95"/>
      <c r="F177" s="95"/>
      <c r="G177" s="95"/>
      <c r="H177" s="86"/>
      <c r="I177" s="95"/>
    </row>
    <row r="178" spans="1:9" x14ac:dyDescent="0.25">
      <c r="A178" s="95"/>
      <c r="B178" s="95"/>
      <c r="C178" s="95"/>
      <c r="D178" s="95"/>
      <c r="E178" s="95"/>
      <c r="F178" s="95"/>
      <c r="G178" s="95"/>
      <c r="H178" s="86"/>
      <c r="I178" s="95"/>
    </row>
    <row r="179" spans="1:9" x14ac:dyDescent="0.25">
      <c r="H179" s="87"/>
    </row>
    <row r="180" spans="1:9" x14ac:dyDescent="0.25">
      <c r="H180" s="87"/>
    </row>
    <row r="181" spans="1:9" x14ac:dyDescent="0.25">
      <c r="H181" s="87"/>
    </row>
    <row r="182" spans="1:9" x14ac:dyDescent="0.25">
      <c r="H182" s="87"/>
    </row>
    <row r="183" spans="1:9" x14ac:dyDescent="0.25">
      <c r="H183" s="87"/>
    </row>
    <row r="184" spans="1:9" x14ac:dyDescent="0.25">
      <c r="H184" s="87"/>
    </row>
    <row r="185" spans="1:9" x14ac:dyDescent="0.25">
      <c r="H185" s="87"/>
    </row>
    <row r="186" spans="1:9" x14ac:dyDescent="0.25">
      <c r="H186" s="87"/>
    </row>
    <row r="187" spans="1:9" x14ac:dyDescent="0.25">
      <c r="H187" s="87"/>
    </row>
    <row r="188" spans="1:9" x14ac:dyDescent="0.25">
      <c r="H188" s="87"/>
    </row>
    <row r="189" spans="1:9" x14ac:dyDescent="0.25">
      <c r="H189" s="87"/>
    </row>
    <row r="190" spans="1:9" x14ac:dyDescent="0.25">
      <c r="H190" s="87"/>
    </row>
    <row r="191" spans="1:9" x14ac:dyDescent="0.25">
      <c r="H191" s="87"/>
    </row>
    <row r="192" spans="1:9" x14ac:dyDescent="0.25">
      <c r="H192" s="87"/>
    </row>
    <row r="193" spans="8:8" x14ac:dyDescent="0.25">
      <c r="H193" s="87"/>
    </row>
    <row r="194" spans="8:8" x14ac:dyDescent="0.25">
      <c r="H194" s="87"/>
    </row>
    <row r="195" spans="8:8" x14ac:dyDescent="0.25">
      <c r="H195" s="87"/>
    </row>
    <row r="196" spans="8:8" x14ac:dyDescent="0.25">
      <c r="H196" s="87"/>
    </row>
    <row r="197" spans="8:8" x14ac:dyDescent="0.25">
      <c r="H197" s="87"/>
    </row>
    <row r="198" spans="8:8" x14ac:dyDescent="0.25">
      <c r="H198" s="87"/>
    </row>
    <row r="199" spans="8:8" x14ac:dyDescent="0.25">
      <c r="H199" s="87"/>
    </row>
    <row r="200" spans="8:8" x14ac:dyDescent="0.25">
      <c r="H200" s="87"/>
    </row>
    <row r="201" spans="8:8" x14ac:dyDescent="0.25">
      <c r="H201" s="87"/>
    </row>
    <row r="202" spans="8:8" x14ac:dyDescent="0.25">
      <c r="H202" s="87"/>
    </row>
    <row r="203" spans="8:8" x14ac:dyDescent="0.25">
      <c r="H203" s="87"/>
    </row>
    <row r="204" spans="8:8" x14ac:dyDescent="0.25">
      <c r="H204" s="87"/>
    </row>
    <row r="205" spans="8:8" x14ac:dyDescent="0.25">
      <c r="H205" s="87"/>
    </row>
    <row r="206" spans="8:8" x14ac:dyDescent="0.25">
      <c r="H206" s="87"/>
    </row>
    <row r="207" spans="8:8" x14ac:dyDescent="0.25">
      <c r="H207" s="87"/>
    </row>
    <row r="208" spans="8:8" x14ac:dyDescent="0.25">
      <c r="H208" s="87"/>
    </row>
    <row r="209" spans="8:8" x14ac:dyDescent="0.25">
      <c r="H209" s="87"/>
    </row>
    <row r="210" spans="8:8" x14ac:dyDescent="0.25">
      <c r="H210" s="87"/>
    </row>
    <row r="211" spans="8:8" x14ac:dyDescent="0.25">
      <c r="H211" s="87"/>
    </row>
    <row r="212" spans="8:8" x14ac:dyDescent="0.25">
      <c r="H212" s="87"/>
    </row>
    <row r="213" spans="8:8" x14ac:dyDescent="0.25">
      <c r="H213" s="87"/>
    </row>
    <row r="214" spans="8:8" x14ac:dyDescent="0.25">
      <c r="H214" s="87"/>
    </row>
    <row r="215" spans="8:8" x14ac:dyDescent="0.25">
      <c r="H215" s="87"/>
    </row>
    <row r="216" spans="8:8" x14ac:dyDescent="0.25">
      <c r="H216" s="87"/>
    </row>
    <row r="217" spans="8:8" x14ac:dyDescent="0.25">
      <c r="H217" s="87"/>
    </row>
    <row r="218" spans="8:8" x14ac:dyDescent="0.25">
      <c r="H218" s="87"/>
    </row>
    <row r="219" spans="8:8" x14ac:dyDescent="0.25">
      <c r="H219" s="87"/>
    </row>
    <row r="220" spans="8:8" x14ac:dyDescent="0.25">
      <c r="H220" s="87"/>
    </row>
    <row r="221" spans="8:8" x14ac:dyDescent="0.25">
      <c r="H221" s="87"/>
    </row>
    <row r="222" spans="8:8" x14ac:dyDescent="0.25">
      <c r="H222" s="87"/>
    </row>
    <row r="223" spans="8:8" x14ac:dyDescent="0.25">
      <c r="H223" s="87"/>
    </row>
    <row r="224" spans="8:8" x14ac:dyDescent="0.25">
      <c r="H224" s="87"/>
    </row>
    <row r="225" spans="8:8" x14ac:dyDescent="0.25">
      <c r="H225" s="87"/>
    </row>
    <row r="226" spans="8:8" x14ac:dyDescent="0.25">
      <c r="H226" s="87"/>
    </row>
    <row r="227" spans="8:8" x14ac:dyDescent="0.25">
      <c r="H227" s="87"/>
    </row>
    <row r="228" spans="8:8" x14ac:dyDescent="0.25">
      <c r="H228" s="87"/>
    </row>
    <row r="229" spans="8:8" x14ac:dyDescent="0.25">
      <c r="H229" s="87"/>
    </row>
    <row r="230" spans="8:8" x14ac:dyDescent="0.25">
      <c r="H230" s="87"/>
    </row>
    <row r="231" spans="8:8" x14ac:dyDescent="0.25">
      <c r="H231" s="87"/>
    </row>
    <row r="232" spans="8:8" x14ac:dyDescent="0.25">
      <c r="H232" s="87"/>
    </row>
    <row r="233" spans="8:8" x14ac:dyDescent="0.25">
      <c r="H233" s="87"/>
    </row>
    <row r="234" spans="8:8" x14ac:dyDescent="0.25">
      <c r="H234" s="87"/>
    </row>
    <row r="235" spans="8:8" x14ac:dyDescent="0.25">
      <c r="H235" s="87"/>
    </row>
    <row r="236" spans="8:8" x14ac:dyDescent="0.25">
      <c r="H236" s="87"/>
    </row>
    <row r="237" spans="8:8" x14ac:dyDescent="0.25">
      <c r="H237" s="87"/>
    </row>
    <row r="238" spans="8:8" x14ac:dyDescent="0.25">
      <c r="H238" s="87"/>
    </row>
    <row r="239" spans="8:8" x14ac:dyDescent="0.25">
      <c r="H239" s="87"/>
    </row>
    <row r="240" spans="8:8" x14ac:dyDescent="0.25">
      <c r="H240" s="87"/>
    </row>
    <row r="241" spans="8:8" x14ac:dyDescent="0.25">
      <c r="H241" s="87"/>
    </row>
    <row r="242" spans="8:8" x14ac:dyDescent="0.25">
      <c r="H242" s="87"/>
    </row>
    <row r="243" spans="8:8" x14ac:dyDescent="0.25">
      <c r="H243" s="87"/>
    </row>
    <row r="244" spans="8:8" x14ac:dyDescent="0.25">
      <c r="H244" s="87"/>
    </row>
    <row r="245" spans="8:8" x14ac:dyDescent="0.25">
      <c r="H245" s="87"/>
    </row>
    <row r="246" spans="8:8" x14ac:dyDescent="0.25">
      <c r="H246" s="87"/>
    </row>
    <row r="247" spans="8:8" x14ac:dyDescent="0.25">
      <c r="H247" s="87"/>
    </row>
    <row r="248" spans="8:8" x14ac:dyDescent="0.25">
      <c r="H248" s="87"/>
    </row>
    <row r="249" spans="8:8" x14ac:dyDescent="0.25">
      <c r="H249" s="87"/>
    </row>
    <row r="250" spans="8:8" x14ac:dyDescent="0.25">
      <c r="H250" s="87"/>
    </row>
    <row r="251" spans="8:8" x14ac:dyDescent="0.25">
      <c r="H251" s="87"/>
    </row>
    <row r="252" spans="8:8" x14ac:dyDescent="0.25">
      <c r="H252" s="87"/>
    </row>
    <row r="253" spans="8:8" x14ac:dyDescent="0.25">
      <c r="H253" s="87"/>
    </row>
    <row r="254" spans="8:8" x14ac:dyDescent="0.25">
      <c r="H254" s="87"/>
    </row>
    <row r="255" spans="8:8" x14ac:dyDescent="0.25">
      <c r="H255" s="87"/>
    </row>
    <row r="256" spans="8:8" x14ac:dyDescent="0.25">
      <c r="H256" s="87"/>
    </row>
    <row r="257" spans="8:8" x14ac:dyDescent="0.25">
      <c r="H257" s="87"/>
    </row>
    <row r="258" spans="8:8" x14ac:dyDescent="0.25">
      <c r="H258" s="87"/>
    </row>
    <row r="259" spans="8:8" x14ac:dyDescent="0.25">
      <c r="H259" s="87"/>
    </row>
    <row r="260" spans="8:8" x14ac:dyDescent="0.25">
      <c r="H260" s="87"/>
    </row>
    <row r="261" spans="8:8" x14ac:dyDescent="0.25">
      <c r="H261" s="87"/>
    </row>
    <row r="262" spans="8:8" x14ac:dyDescent="0.25">
      <c r="H262" s="87"/>
    </row>
    <row r="263" spans="8:8" x14ac:dyDescent="0.25">
      <c r="H263" s="87"/>
    </row>
    <row r="264" spans="8:8" x14ac:dyDescent="0.25">
      <c r="H264" s="87"/>
    </row>
    <row r="265" spans="8:8" x14ac:dyDescent="0.25">
      <c r="H265" s="87"/>
    </row>
    <row r="266" spans="8:8" x14ac:dyDescent="0.25">
      <c r="H266" s="87"/>
    </row>
    <row r="267" spans="8:8" x14ac:dyDescent="0.25">
      <c r="H267" s="87"/>
    </row>
    <row r="268" spans="8:8" x14ac:dyDescent="0.25">
      <c r="H268" s="87"/>
    </row>
    <row r="269" spans="8:8" x14ac:dyDescent="0.25">
      <c r="H269" s="87"/>
    </row>
    <row r="270" spans="8:8" x14ac:dyDescent="0.25">
      <c r="H270" s="87"/>
    </row>
    <row r="271" spans="8:8" x14ac:dyDescent="0.25">
      <c r="H271" s="87"/>
    </row>
    <row r="272" spans="8:8" x14ac:dyDescent="0.25">
      <c r="H272" s="87"/>
    </row>
    <row r="273" spans="8:8" x14ac:dyDescent="0.25">
      <c r="H273" s="87"/>
    </row>
  </sheetData>
  <sheetProtection algorithmName="SHA-512" hashValue="mmN8DJcYyZu6AYY0Uhmy7yTPNBRZyUlPopZeZqSMZsCs2hTdTLCUyQ6SE6em8j9z/nriz/SAE0BB7L+EF9e1Aw==" saltValue="FZZyCPKOGzX/gHdi4JOHuA==" spinCount="100000" sheet="1" formatCells="0" formatColumns="0" formatRows="0" insertColumns="0" insertRows="0" insertHyperlinks="0" deleteColumns="0" deleteRows="0" sort="0" autoFilter="0" pivotTables="0"/>
  <autoFilter ref="A10:I11" xr:uid="{963F3185-F7C4-4A1F-BD2F-615145F46B1E}"/>
  <dataConsolidate/>
  <mergeCells count="2">
    <mergeCell ref="A2:B2"/>
    <mergeCell ref="D3:H6"/>
  </mergeCells>
  <phoneticPr fontId="2" type="noConversion"/>
  <dataValidations xWindow="97" yWindow="485" count="10">
    <dataValidation type="list" allowBlank="1" showInputMessage="1" showErrorMessage="1" sqref="G11:G1048576 G1:G2 G7:G9" xr:uid="{E1C29350-BD0E-439E-8EE7-55233E86C1C7}">
      <formula1>"Critical, High, Moderate, Low"</formula1>
    </dataValidation>
    <dataValidation allowBlank="1" showInputMessage="1" showErrorMessage="1" promptTitle="POA&amp;M Identifier" prompt="Find this in the &quot;Detailed Assessment Results&quot; tab, column B." sqref="A10" xr:uid="{3EFD54CA-FF3C-4A4D-8CF2-1D8BE14C5A0B}"/>
    <dataValidation allowBlank="1" showInputMessage="1" showErrorMessage="1" promptTitle="Weakness Reference Number(s)" prompt="Find this in the &quot;Detailed Assessment Results&quot; tab, column A. Multiple may be entered if applicable." sqref="B10" xr:uid="{87E0AA4B-724F-4824-AD16-2176B5C208C6}"/>
    <dataValidation allowBlank="1" showInputMessage="1" showErrorMessage="1" promptTitle="Source" prompt="Provide the type of review and review date on which the review was conducted or published. If it represents a repeat finding, each source in which the weakness was identified must be documented." sqref="E10" xr:uid="{9FE4DA0E-23DF-425D-8FAF-ADFFA9B17B76}"/>
    <dataValidation allowBlank="1" showInputMessage="1" showErrorMessage="1" promptTitle="Control Details" prompt="Input the control number that best signifies the origin of the finding. Multiple may be entered if applicable." sqref="D10" xr:uid="{50346A48-7824-49AD-8A87-DF68C4F6FE82}"/>
    <dataValidation allowBlank="1" showInputMessage="1" showErrorMessage="1" promptTitle="Control Family" prompt="Input the control family that best signifies the origin of the finding. Multiple may be entered if applicable." sqref="C10" xr:uid="{0F0D22DE-CBE3-4A06-9A68-D7587DC63CB7}"/>
    <dataValidation type="list" allowBlank="1" showInputMessage="1" showErrorMessage="1" promptTitle="Risk Level" prompt="The assignment of risk levels should follow the methodology outlined in NIST 800-30 Appendices G,H, and I. If the finding is comprised of several individual weaknesses, use the weakness with the highest risk level to determine the overall risk level." sqref="G10" xr:uid="{F3119021-34C0-40BA-A2B6-DC3AEFF3BB44}">
      <formula1>"Critical, High, Moderate, Low"</formula1>
    </dataValidation>
    <dataValidation allowBlank="1" showInputMessage="1" showErrorMessage="1" promptTitle="Justification" prompt="Provide the justification for consolidation of multiple weaknesses into one finding. If not applicable, note &quot;N/A&quot;." sqref="F10" xr:uid="{AD5B2CE8-BA2F-4DB7-9E7B-66F501D5706E}"/>
    <dataValidation allowBlank="1" showInputMessage="1" showErrorMessage="1" promptTitle="Remediation Status" prompt="E.g., Open, Completed, Delayed, or Risk Accepted" sqref="H10" xr:uid="{8A2D8F77-2249-4EF5-BD58-B31387094A91}"/>
    <dataValidation allowBlank="1" showInputMessage="1" showErrorMessage="1" promptTitle="Recommendations" prompt="Provide the recommended actions to resolve the finding. The assessor provides these suggestions to present guidance on a potential fix." sqref="I10" xr:uid="{BC4F4397-2DA0-4826-A42C-6928033F4C10}"/>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E888-49BC-4D45-8661-BA23D94289F7}">
  <sheetPr>
    <tabColor theme="7" tint="0.79998168889431442"/>
  </sheetPr>
  <dimension ref="A1:H39"/>
  <sheetViews>
    <sheetView workbookViewId="0">
      <selection activeCell="B16" sqref="B16:D16"/>
    </sheetView>
  </sheetViews>
  <sheetFormatPr defaultColWidth="9.21875" defaultRowHeight="14.4" x14ac:dyDescent="0.3"/>
  <cols>
    <col min="1" max="2" width="16.21875" style="122" customWidth="1"/>
    <col min="3" max="3" width="15" style="122" customWidth="1"/>
    <col min="4" max="4" width="19.77734375" style="122" customWidth="1"/>
    <col min="5" max="7" width="16.21875" style="122" customWidth="1"/>
    <col min="8" max="8" width="9.21875" style="122" customWidth="1"/>
    <col min="9" max="16384" width="9.21875" style="122"/>
  </cols>
  <sheetData>
    <row r="1" spans="1:8" s="120" customFormat="1" ht="17.100000000000001" customHeight="1" x14ac:dyDescent="0.3">
      <c r="C1" s="210" t="s">
        <v>891</v>
      </c>
      <c r="D1" s="210"/>
      <c r="E1" s="121"/>
      <c r="F1" s="210" t="s">
        <v>890</v>
      </c>
      <c r="G1" s="210"/>
    </row>
    <row r="2" spans="1:8" ht="17.100000000000001" customHeight="1" x14ac:dyDescent="0.3">
      <c r="C2" s="114" t="s">
        <v>38</v>
      </c>
      <c r="D2" s="114" t="s">
        <v>892</v>
      </c>
      <c r="F2" s="114" t="s">
        <v>38</v>
      </c>
      <c r="G2" s="114" t="s">
        <v>887</v>
      </c>
    </row>
    <row r="3" spans="1:8" x14ac:dyDescent="0.3">
      <c r="C3" s="115" t="s">
        <v>839</v>
      </c>
      <c r="D3" s="115">
        <f>'Detailed Assessment Results '!B4</f>
        <v>0</v>
      </c>
      <c r="E3" s="120"/>
      <c r="F3" s="115" t="s">
        <v>839</v>
      </c>
      <c r="G3" s="115">
        <f>'Final Assessment Findings'!B4</f>
        <v>1</v>
      </c>
    </row>
    <row r="4" spans="1:8" x14ac:dyDescent="0.3">
      <c r="C4" s="115" t="s">
        <v>41</v>
      </c>
      <c r="D4" s="115">
        <f>'Detailed Assessment Results '!B5</f>
        <v>1</v>
      </c>
      <c r="E4" s="120"/>
      <c r="F4" s="115" t="s">
        <v>41</v>
      </c>
      <c r="G4" s="115">
        <f>'Final Assessment Findings'!B5</f>
        <v>0</v>
      </c>
    </row>
    <row r="5" spans="1:8" x14ac:dyDescent="0.3">
      <c r="C5" s="115" t="s">
        <v>840</v>
      </c>
      <c r="D5" s="115">
        <f>'Detailed Assessment Results '!B6</f>
        <v>0</v>
      </c>
      <c r="E5" s="120"/>
      <c r="F5" s="115" t="s">
        <v>840</v>
      </c>
      <c r="G5" s="115">
        <f>'Final Assessment Findings'!B6</f>
        <v>0</v>
      </c>
    </row>
    <row r="6" spans="1:8" ht="15" thickBot="1" x14ac:dyDescent="0.35">
      <c r="C6" s="119" t="s">
        <v>841</v>
      </c>
      <c r="D6" s="119">
        <f>'Detailed Assessment Results '!B7</f>
        <v>0</v>
      </c>
      <c r="E6" s="120"/>
      <c r="F6" s="115" t="s">
        <v>841</v>
      </c>
      <c r="G6" s="115">
        <f>'Final Assessment Findings'!B7</f>
        <v>0</v>
      </c>
    </row>
    <row r="7" spans="1:8" ht="15" thickTop="1" x14ac:dyDescent="0.3">
      <c r="C7" s="116" t="s">
        <v>842</v>
      </c>
      <c r="D7" s="117">
        <f>SUM(D3:D6)</f>
        <v>1</v>
      </c>
      <c r="E7" s="120"/>
      <c r="F7" s="116" t="s">
        <v>842</v>
      </c>
      <c r="G7" s="117">
        <f>'Final Assessment Findings'!B8</f>
        <v>1</v>
      </c>
    </row>
    <row r="8" spans="1:8" x14ac:dyDescent="0.3">
      <c r="C8" s="215" t="s">
        <v>884</v>
      </c>
      <c r="D8" s="215"/>
      <c r="E8" s="123"/>
      <c r="F8" s="215" t="s">
        <v>885</v>
      </c>
      <c r="G8" s="215"/>
    </row>
    <row r="10" spans="1:8" ht="17.100000000000001" customHeight="1" x14ac:dyDescent="0.3">
      <c r="B10" s="211" t="s">
        <v>893</v>
      </c>
      <c r="C10" s="211"/>
      <c r="D10" s="211"/>
      <c r="E10" s="211"/>
      <c r="F10" s="211"/>
      <c r="G10" s="211"/>
      <c r="H10" s="211"/>
    </row>
    <row r="11" spans="1:8" ht="17.100000000000001" customHeight="1" x14ac:dyDescent="0.3">
      <c r="B11" s="216" t="s">
        <v>881</v>
      </c>
      <c r="C11" s="217"/>
      <c r="D11" s="218"/>
      <c r="E11" s="114" t="s">
        <v>849</v>
      </c>
      <c r="F11" s="114" t="s">
        <v>850</v>
      </c>
      <c r="G11" s="124" t="s">
        <v>854</v>
      </c>
      <c r="H11" s="125" t="s">
        <v>855</v>
      </c>
    </row>
    <row r="12" spans="1:8" x14ac:dyDescent="0.3">
      <c r="A12" s="126"/>
      <c r="B12" s="212" t="s">
        <v>856</v>
      </c>
      <c r="C12" s="213"/>
      <c r="D12" s="214"/>
      <c r="E12" s="127">
        <f>COUNTIFS('Security and Privacy Controls'!K:K, "=Met", 'Security and Privacy Controls'!M:M, "=AC")</f>
        <v>0</v>
      </c>
      <c r="F12" s="127">
        <f>COUNTIFS('Security and Privacy Controls'!K:K, "=Partially Met", 'Security and Privacy Controls'!M:M, "=AC")</f>
        <v>0</v>
      </c>
      <c r="G12" s="128">
        <f>COUNTIFS('Security and Privacy Controls'!K:K, "=Not Met", 'Security and Privacy Controls'!M:M, "=AC")</f>
        <v>0</v>
      </c>
      <c r="H12" s="129">
        <f>SUM(E12:G12)</f>
        <v>0</v>
      </c>
    </row>
    <row r="13" spans="1:8" x14ac:dyDescent="0.3">
      <c r="A13" s="126"/>
      <c r="B13" s="212" t="s">
        <v>857</v>
      </c>
      <c r="C13" s="213"/>
      <c r="D13" s="214"/>
      <c r="E13" s="127">
        <f>COUNTIFS('Security and Privacy Controls'!K:K, "=Met", 'Security and Privacy Controls'!M:M, "=AT")</f>
        <v>0</v>
      </c>
      <c r="F13" s="127">
        <f>COUNTIFS('Security and Privacy Controls'!K:K, "=Partially Met", 'Security and Privacy Controls'!M:M, "=AT")</f>
        <v>0</v>
      </c>
      <c r="G13" s="128">
        <f>COUNTIFS('Security and Privacy Controls'!K:K, "=Not Met", 'Security and Privacy Controls'!M:M, "=AT")</f>
        <v>0</v>
      </c>
      <c r="H13" s="129">
        <f t="shared" ref="H13:H37" si="0">SUM(E13:G13)</f>
        <v>0</v>
      </c>
    </row>
    <row r="14" spans="1:8" x14ac:dyDescent="0.3">
      <c r="A14" s="126"/>
      <c r="B14" s="212" t="s">
        <v>858</v>
      </c>
      <c r="C14" s="213"/>
      <c r="D14" s="214"/>
      <c r="E14" s="127">
        <f>COUNTIFS('Security and Privacy Controls'!K:K, "=Met", 'Security and Privacy Controls'!M:M, "=AU")</f>
        <v>0</v>
      </c>
      <c r="F14" s="127">
        <f>COUNTIFS('Security and Privacy Controls'!K:K, "=Partially Met", 'Security and Privacy Controls'!M:M, "=AU")</f>
        <v>0</v>
      </c>
      <c r="G14" s="128">
        <f>COUNTIFS('Security and Privacy Controls'!K:K, "=Not Met", 'Security and Privacy Controls'!M:M, "=AU")</f>
        <v>0</v>
      </c>
      <c r="H14" s="129">
        <f t="shared" si="0"/>
        <v>0</v>
      </c>
    </row>
    <row r="15" spans="1:8" x14ac:dyDescent="0.3">
      <c r="A15" s="126"/>
      <c r="B15" s="212" t="s">
        <v>859</v>
      </c>
      <c r="C15" s="213"/>
      <c r="D15" s="214"/>
      <c r="E15" s="127">
        <f>COUNTIFS('Security and Privacy Controls'!K:K, "=Met", 'Security and Privacy Controls'!M:M, "=CA")</f>
        <v>0</v>
      </c>
      <c r="F15" s="127">
        <f>COUNTIFS('Security and Privacy Controls'!K:K, "=Partially Met", 'Security and Privacy Controls'!M:M, "=CA")</f>
        <v>0</v>
      </c>
      <c r="G15" s="128">
        <f>COUNTIFS('Security and Privacy Controls'!K:K, "=Not Met", 'Security and Privacy Controls'!M:M, "=CA")</f>
        <v>0</v>
      </c>
      <c r="H15" s="129">
        <f t="shared" si="0"/>
        <v>0</v>
      </c>
    </row>
    <row r="16" spans="1:8" x14ac:dyDescent="0.3">
      <c r="A16" s="126"/>
      <c r="B16" s="212" t="s">
        <v>860</v>
      </c>
      <c r="C16" s="213"/>
      <c r="D16" s="214"/>
      <c r="E16" s="127">
        <f>COUNTIFS('Security and Privacy Controls'!K:K, "=Met", 'Security and Privacy Controls'!M:M, "=CM")</f>
        <v>0</v>
      </c>
      <c r="F16" s="127">
        <f>COUNTIFS('Security and Privacy Controls'!K:K, "=Partially Met", 'Security and Privacy Controls'!M:M, "=CM")</f>
        <v>0</v>
      </c>
      <c r="G16" s="128">
        <f>COUNTIFS('Security and Privacy Controls'!K:K, "=Not Met", 'Security and Privacy Controls'!M:M, "=CM")</f>
        <v>0</v>
      </c>
      <c r="H16" s="129">
        <f t="shared" si="0"/>
        <v>0</v>
      </c>
    </row>
    <row r="17" spans="1:8" x14ac:dyDescent="0.3">
      <c r="A17" s="126"/>
      <c r="B17" s="212" t="s">
        <v>861</v>
      </c>
      <c r="C17" s="213"/>
      <c r="D17" s="214"/>
      <c r="E17" s="127">
        <f>COUNTIFS('Security and Privacy Controls'!K:K, "=Met", 'Security and Privacy Controls'!M:M, "=CP")</f>
        <v>0</v>
      </c>
      <c r="F17" s="127">
        <f>COUNTIFS('Security and Privacy Controls'!K:K, "=Partially Met", 'Security and Privacy Controls'!M:M, "=CP")</f>
        <v>0</v>
      </c>
      <c r="G17" s="128">
        <f>COUNTIFS('Security and Privacy Controls'!K:K, "=Not Met", 'Security and Privacy Controls'!M:M, "=CP")</f>
        <v>0</v>
      </c>
      <c r="H17" s="129">
        <f t="shared" si="0"/>
        <v>0</v>
      </c>
    </row>
    <row r="18" spans="1:8" x14ac:dyDescent="0.3">
      <c r="A18" s="126"/>
      <c r="B18" s="212" t="s">
        <v>862</v>
      </c>
      <c r="C18" s="213"/>
      <c r="D18" s="214"/>
      <c r="E18" s="127">
        <f>COUNTIFS('Security and Privacy Controls'!K:K, "=Met", 'Security and Privacy Controls'!M:M, "=IA")</f>
        <v>0</v>
      </c>
      <c r="F18" s="127">
        <f>COUNTIFS('Security and Privacy Controls'!K:K, "=Partially Met", 'Security and Privacy Controls'!M:M, "=IA")</f>
        <v>0</v>
      </c>
      <c r="G18" s="128">
        <f>COUNTIFS('Security and Privacy Controls'!K:K, "=Not Met", 'Security and Privacy Controls'!M:M, "=IA")</f>
        <v>0</v>
      </c>
      <c r="H18" s="129">
        <f t="shared" si="0"/>
        <v>0</v>
      </c>
    </row>
    <row r="19" spans="1:8" x14ac:dyDescent="0.3">
      <c r="A19" s="126"/>
      <c r="B19" s="212" t="s">
        <v>863</v>
      </c>
      <c r="C19" s="213"/>
      <c r="D19" s="214"/>
      <c r="E19" s="127">
        <f>COUNTIFS('Security and Privacy Controls'!K:K, "=Met", 'Security and Privacy Controls'!M:M, "=IR")</f>
        <v>0</v>
      </c>
      <c r="F19" s="127">
        <f>COUNTIFS('Security and Privacy Controls'!K:K, "=Partially Met", 'Security and Privacy Controls'!M:M, "=IR")</f>
        <v>0</v>
      </c>
      <c r="G19" s="128">
        <f>COUNTIFS('Security and Privacy Controls'!K:K, "=Not Met", 'Security and Privacy Controls'!M:M, "=IR")</f>
        <v>0</v>
      </c>
      <c r="H19" s="129">
        <f t="shared" si="0"/>
        <v>0</v>
      </c>
    </row>
    <row r="20" spans="1:8" x14ac:dyDescent="0.3">
      <c r="A20" s="126"/>
      <c r="B20" s="212" t="s">
        <v>864</v>
      </c>
      <c r="C20" s="213"/>
      <c r="D20" s="214"/>
      <c r="E20" s="127">
        <f>COUNTIFS('Security and Privacy Controls'!K:K, "=Met", 'Security and Privacy Controls'!M:M, "=MA")</f>
        <v>0</v>
      </c>
      <c r="F20" s="127">
        <f>COUNTIFS('Security and Privacy Controls'!K:K, "=Partially Met", 'Security and Privacy Controls'!M:M, "=MA")</f>
        <v>0</v>
      </c>
      <c r="G20" s="128">
        <f>COUNTIFS('Security and Privacy Controls'!K:K, "=Not Met", 'Security and Privacy Controls'!M:M, "=MA")</f>
        <v>0</v>
      </c>
      <c r="H20" s="129">
        <f t="shared" si="0"/>
        <v>0</v>
      </c>
    </row>
    <row r="21" spans="1:8" x14ac:dyDescent="0.3">
      <c r="A21" s="126"/>
      <c r="B21" s="212" t="s">
        <v>865</v>
      </c>
      <c r="C21" s="213"/>
      <c r="D21" s="214"/>
      <c r="E21" s="127">
        <f>COUNTIFS('Security and Privacy Controls'!K:K, "=Met", 'Security and Privacy Controls'!M:M, "=MP")</f>
        <v>0</v>
      </c>
      <c r="F21" s="127">
        <f>COUNTIFS('Security and Privacy Controls'!K:K, "=Partially Met", 'Security and Privacy Controls'!M:M, "=MP")</f>
        <v>0</v>
      </c>
      <c r="G21" s="128">
        <f>COUNTIFS('Security and Privacy Controls'!K:K, "=Not Met", 'Security and Privacy Controls'!M:M, "=MP")</f>
        <v>0</v>
      </c>
      <c r="H21" s="129">
        <f t="shared" si="0"/>
        <v>0</v>
      </c>
    </row>
    <row r="22" spans="1:8" x14ac:dyDescent="0.3">
      <c r="A22" s="126"/>
      <c r="B22" s="130" t="s">
        <v>866</v>
      </c>
      <c r="C22" s="131"/>
      <c r="D22" s="131"/>
      <c r="E22" s="127">
        <f>COUNTIFS('Security and Privacy Controls'!K:K, "=Met", 'Security and Privacy Controls'!M:M, "=PE")</f>
        <v>0</v>
      </c>
      <c r="F22" s="127">
        <f>COUNTIFS('Security and Privacy Controls'!K:K, "=Partially Met", 'Security and Privacy Controls'!M:M, "=PE")</f>
        <v>0</v>
      </c>
      <c r="G22" s="128">
        <f>COUNTIFS('Security and Privacy Controls'!K:K, "=Not Met", 'Security and Privacy Controls'!M:M, "=PE")</f>
        <v>0</v>
      </c>
      <c r="H22" s="129">
        <f t="shared" si="0"/>
        <v>0</v>
      </c>
    </row>
    <row r="23" spans="1:8" x14ac:dyDescent="0.3">
      <c r="A23" s="126"/>
      <c r="B23" s="212" t="s">
        <v>867</v>
      </c>
      <c r="C23" s="213"/>
      <c r="D23" s="214"/>
      <c r="E23" s="127">
        <f>COUNTIFS('Security and Privacy Controls'!K:K, "=Met", 'Security and Privacy Controls'!M:M, "=PL")</f>
        <v>0</v>
      </c>
      <c r="F23" s="127">
        <f>COUNTIFS('Security and Privacy Controls'!K:K, "=Partially Met", 'Security and Privacy Controls'!M:M, "=PL")</f>
        <v>0</v>
      </c>
      <c r="G23" s="128">
        <f>COUNTIFS('Security and Privacy Controls'!K:K, "=Not Met", 'Security and Privacy Controls'!M:M, "=PL")</f>
        <v>0</v>
      </c>
      <c r="H23" s="129">
        <f t="shared" si="0"/>
        <v>0</v>
      </c>
    </row>
    <row r="24" spans="1:8" x14ac:dyDescent="0.3">
      <c r="A24" s="126"/>
      <c r="B24" s="212" t="s">
        <v>868</v>
      </c>
      <c r="C24" s="213"/>
      <c r="D24" s="214"/>
      <c r="E24" s="127">
        <f>COUNTIFS('Security and Privacy Controls'!K:K, "=Met", 'Security and Privacy Controls'!M:M, "=PM")</f>
        <v>0</v>
      </c>
      <c r="F24" s="127">
        <f>COUNTIFS('Security and Privacy Controls'!K:K, "=Partially Met", 'Security and Privacy Controls'!M:M, "=PM")</f>
        <v>0</v>
      </c>
      <c r="G24" s="128">
        <f>COUNTIFS('Security and Privacy Controls'!K:K, "=Not Met", 'Security and Privacy Controls'!M:M, "=PM")</f>
        <v>0</v>
      </c>
      <c r="H24" s="129">
        <f t="shared" si="0"/>
        <v>0</v>
      </c>
    </row>
    <row r="25" spans="1:8" x14ac:dyDescent="0.3">
      <c r="A25" s="126"/>
      <c r="B25" s="212" t="s">
        <v>869</v>
      </c>
      <c r="C25" s="213"/>
      <c r="D25" s="214"/>
      <c r="E25" s="127">
        <f>COUNTIFS('Security and Privacy Controls'!K:K, "=Met", 'Security and Privacy Controls'!M:M, "=PS")</f>
        <v>0</v>
      </c>
      <c r="F25" s="127">
        <f>COUNTIFS('Security and Privacy Controls'!K:K, "=Partially Met", 'Security and Privacy Controls'!M:M, "=PS")</f>
        <v>0</v>
      </c>
      <c r="G25" s="128">
        <f>COUNTIFS('Security and Privacy Controls'!K:K, "=Not Met", 'Security and Privacy Controls'!M:M, "=PS")</f>
        <v>0</v>
      </c>
      <c r="H25" s="129">
        <f t="shared" si="0"/>
        <v>0</v>
      </c>
    </row>
    <row r="26" spans="1:8" x14ac:dyDescent="0.3">
      <c r="A26" s="126"/>
      <c r="B26" s="212" t="s">
        <v>870</v>
      </c>
      <c r="C26" s="213"/>
      <c r="D26" s="214"/>
      <c r="E26" s="127">
        <f>COUNTIFS('Security and Privacy Controls'!K:K, "=Met", 'Security and Privacy Controls'!M:M, "=RA")</f>
        <v>0</v>
      </c>
      <c r="F26" s="127">
        <f>COUNTIFS('Security and Privacy Controls'!K:K, "=Partially Met", 'Security and Privacy Controls'!M:M, "=RA")</f>
        <v>0</v>
      </c>
      <c r="G26" s="128">
        <f>COUNTIFS('Security and Privacy Controls'!K:K, "=Not Met", 'Security and Privacy Controls'!M:M, "=RA")</f>
        <v>0</v>
      </c>
      <c r="H26" s="129">
        <f t="shared" si="0"/>
        <v>0</v>
      </c>
    </row>
    <row r="27" spans="1:8" x14ac:dyDescent="0.3">
      <c r="A27" s="126"/>
      <c r="B27" s="212" t="s">
        <v>871</v>
      </c>
      <c r="C27" s="213"/>
      <c r="D27" s="214"/>
      <c r="E27" s="127">
        <f>COUNTIFS('Security and Privacy Controls'!K:K, "=Met", 'Security and Privacy Controls'!M:M, "=SA")</f>
        <v>0</v>
      </c>
      <c r="F27" s="127">
        <f>COUNTIFS('Security and Privacy Controls'!K:K, "=Partially Met", 'Security and Privacy Controls'!M:M, "=SA")</f>
        <v>0</v>
      </c>
      <c r="G27" s="128">
        <f>COUNTIFS('Security and Privacy Controls'!K:K, "=Not Met", 'Security and Privacy Controls'!M:M, "=SA")</f>
        <v>0</v>
      </c>
      <c r="H27" s="129">
        <f t="shared" si="0"/>
        <v>0</v>
      </c>
    </row>
    <row r="28" spans="1:8" x14ac:dyDescent="0.3">
      <c r="A28" s="126"/>
      <c r="B28" s="131" t="s">
        <v>872</v>
      </c>
      <c r="C28" s="131"/>
      <c r="D28" s="131"/>
      <c r="E28" s="127">
        <f>COUNTIFS('Security and Privacy Controls'!K:K, "=Met", 'Security and Privacy Controls'!M:M, "=SC")</f>
        <v>0</v>
      </c>
      <c r="F28" s="127">
        <f>COUNTIFS('Security and Privacy Controls'!K:K, "=Partially Met", 'Security and Privacy Controls'!M:M, "=SC")</f>
        <v>0</v>
      </c>
      <c r="G28" s="128">
        <f>COUNTIFS('Security and Privacy Controls'!K:K, "=Not Met", 'Security and Privacy Controls'!M:M, "=SC")</f>
        <v>0</v>
      </c>
      <c r="H28" s="129">
        <f t="shared" si="0"/>
        <v>0</v>
      </c>
    </row>
    <row r="29" spans="1:8" x14ac:dyDescent="0.3">
      <c r="A29" s="126"/>
      <c r="B29" s="212" t="s">
        <v>873</v>
      </c>
      <c r="C29" s="213"/>
      <c r="D29" s="214"/>
      <c r="E29" s="127">
        <f>COUNTIFS('Security and Privacy Controls'!K:K, "=Met", 'Security and Privacy Controls'!M:M, "=SI")</f>
        <v>0</v>
      </c>
      <c r="F29" s="127">
        <f>COUNTIFS('Security and Privacy Controls'!K:K, "=Partially Met", 'Security and Privacy Controls'!M:M, "=SI")</f>
        <v>0</v>
      </c>
      <c r="G29" s="128">
        <f>COUNTIFS('Security and Privacy Controls'!K:K, "=Not Met", 'Security and Privacy Controls'!M:M, "=SI")</f>
        <v>0</v>
      </c>
      <c r="H29" s="129">
        <f t="shared" si="0"/>
        <v>0</v>
      </c>
    </row>
    <row r="30" spans="1:8" x14ac:dyDescent="0.3">
      <c r="A30" s="126"/>
      <c r="B30" s="212" t="s">
        <v>874</v>
      </c>
      <c r="C30" s="213"/>
      <c r="D30" s="214"/>
      <c r="E30" s="127">
        <f>COUNTIFS('Security and Privacy Controls'!K:K, "=Met", 'Security and Privacy Controls'!M:M, "=AP")</f>
        <v>0</v>
      </c>
      <c r="F30" s="127">
        <f>COUNTIFS('Security and Privacy Controls'!K:K, "=Partially Met", 'Security and Privacy Controls'!M:M, "=AP")</f>
        <v>0</v>
      </c>
      <c r="G30" s="128">
        <f>COUNTIFS('Security and Privacy Controls'!K:K, "=Not Met", 'Security and Privacy Controls'!M:M, "=AP")</f>
        <v>0</v>
      </c>
      <c r="H30" s="129">
        <f t="shared" si="0"/>
        <v>0</v>
      </c>
    </row>
    <row r="31" spans="1:8" x14ac:dyDescent="0.3">
      <c r="A31" s="126"/>
      <c r="B31" s="131" t="s">
        <v>882</v>
      </c>
      <c r="C31" s="131"/>
      <c r="D31" s="131"/>
      <c r="E31" s="127">
        <f>COUNTIFS('Security and Privacy Controls'!K:K, "=Met", 'Security and Privacy Controls'!M:M, "=AR")</f>
        <v>0</v>
      </c>
      <c r="F31" s="127">
        <f>COUNTIFS('Security and Privacy Controls'!K:K, "=Partially Met", 'Security and Privacy Controls'!M:M, "=AR")</f>
        <v>0</v>
      </c>
      <c r="G31" s="128">
        <f>COUNTIFS('Security and Privacy Controls'!K:K, "=Not Met", 'Security and Privacy Controls'!M:M, "=AR")</f>
        <v>0</v>
      </c>
      <c r="H31" s="129">
        <f t="shared" si="0"/>
        <v>0</v>
      </c>
    </row>
    <row r="32" spans="1:8" x14ac:dyDescent="0.3">
      <c r="A32" s="126"/>
      <c r="B32" s="212" t="s">
        <v>875</v>
      </c>
      <c r="C32" s="213"/>
      <c r="D32" s="214"/>
      <c r="E32" s="127">
        <f>COUNTIFS('Security and Privacy Controls'!K:K, "=Met", 'Security and Privacy Controls'!M:M, "=DI")</f>
        <v>0</v>
      </c>
      <c r="F32" s="127">
        <f>COUNTIFS('Security and Privacy Controls'!K:K, "=Partially Met", 'Security and Privacy Controls'!M:M, "=DI")</f>
        <v>0</v>
      </c>
      <c r="G32" s="128">
        <f>COUNTIFS('Security and Privacy Controls'!K:K, "=Not Met", 'Security and Privacy Controls'!M:M, "=DI")</f>
        <v>0</v>
      </c>
      <c r="H32" s="129">
        <f t="shared" si="0"/>
        <v>0</v>
      </c>
    </row>
    <row r="33" spans="1:8" x14ac:dyDescent="0.3">
      <c r="A33" s="126"/>
      <c r="B33" s="212" t="s">
        <v>876</v>
      </c>
      <c r="C33" s="213"/>
      <c r="D33" s="214"/>
      <c r="E33" s="127">
        <f>COUNTIFS('Security and Privacy Controls'!K:K, "=Met", 'Security and Privacy Controls'!M:M, "=DM")</f>
        <v>0</v>
      </c>
      <c r="F33" s="127">
        <f>COUNTIFS('Security and Privacy Controls'!K:K, "=Partially Met", 'Security and Privacy Controls'!M:M, "=DM")</f>
        <v>0</v>
      </c>
      <c r="G33" s="128">
        <f>COUNTIFS('Security and Privacy Controls'!K:K, "=Not Met", 'Security and Privacy Controls'!M:M, "=DM")</f>
        <v>0</v>
      </c>
      <c r="H33" s="129">
        <f t="shared" si="0"/>
        <v>0</v>
      </c>
    </row>
    <row r="34" spans="1:8" x14ac:dyDescent="0.3">
      <c r="A34" s="126"/>
      <c r="B34" s="212" t="s">
        <v>877</v>
      </c>
      <c r="C34" s="213"/>
      <c r="D34" s="214"/>
      <c r="E34" s="127">
        <f>COUNTIFS('Security and Privacy Controls'!K:K, "=Met", 'Security and Privacy Controls'!M:M, "=IP")</f>
        <v>0</v>
      </c>
      <c r="F34" s="127">
        <f>COUNTIFS('Security and Privacy Controls'!K:K, "=Partially Met", 'Security and Privacy Controls'!M:M, "=IP")</f>
        <v>0</v>
      </c>
      <c r="G34" s="128">
        <f>COUNTIFS('Security and Privacy Controls'!K:K, "=Not Met", 'Security and Privacy Controls'!M:M, "=IP")</f>
        <v>0</v>
      </c>
      <c r="H34" s="129">
        <f t="shared" si="0"/>
        <v>0</v>
      </c>
    </row>
    <row r="35" spans="1:8" x14ac:dyDescent="0.3">
      <c r="A35" s="126"/>
      <c r="B35" s="212" t="s">
        <v>878</v>
      </c>
      <c r="C35" s="213"/>
      <c r="D35" s="214"/>
      <c r="E35" s="127">
        <f>COUNTIFS('Security and Privacy Controls'!K:K, "=Met", 'Security and Privacy Controls'!M:M, "=SE")</f>
        <v>0</v>
      </c>
      <c r="F35" s="127">
        <f>COUNTIFS('Security and Privacy Controls'!K:K, "=Partially Met", 'Security and Privacy Controls'!M:M, "=SE")</f>
        <v>0</v>
      </c>
      <c r="G35" s="128">
        <f>COUNTIFS('Security and Privacy Controls'!K:K, "=Not Met", 'Security and Privacy Controls'!M:M, "=SE")</f>
        <v>0</v>
      </c>
      <c r="H35" s="129">
        <f t="shared" si="0"/>
        <v>0</v>
      </c>
    </row>
    <row r="36" spans="1:8" x14ac:dyDescent="0.3">
      <c r="A36" s="126"/>
      <c r="B36" s="212" t="s">
        <v>879</v>
      </c>
      <c r="C36" s="213"/>
      <c r="D36" s="214"/>
      <c r="E36" s="127">
        <f>COUNTIFS('Security and Privacy Controls'!K:K, "=Met", 'Security and Privacy Controls'!M:M, "=TR")</f>
        <v>0</v>
      </c>
      <c r="F36" s="127">
        <f>COUNTIFS('Security and Privacy Controls'!K:K, "=Partially Met", 'Security and Privacy Controls'!M:M, "=TR")</f>
        <v>0</v>
      </c>
      <c r="G36" s="128">
        <f>COUNTIFS('Security and Privacy Controls'!K:K, "=Not Met", 'Security and Privacy Controls'!M:M, "=TR")</f>
        <v>0</v>
      </c>
      <c r="H36" s="129">
        <f t="shared" si="0"/>
        <v>0</v>
      </c>
    </row>
    <row r="37" spans="1:8" ht="15" thickBot="1" x14ac:dyDescent="0.35">
      <c r="A37" s="126"/>
      <c r="B37" s="220" t="s">
        <v>880</v>
      </c>
      <c r="C37" s="221"/>
      <c r="D37" s="222"/>
      <c r="E37" s="127">
        <f>COUNTIFS('Security and Privacy Controls'!K:K, "=Met", 'Security and Privacy Controls'!M:M, "=UL")</f>
        <v>0</v>
      </c>
      <c r="F37" s="127">
        <f>COUNTIFS('Security and Privacy Controls'!K:K, "=Partially Met", 'Security and Privacy Controls'!M:M, "=UL")</f>
        <v>0</v>
      </c>
      <c r="G37" s="128">
        <f>COUNTIFS('Security and Privacy Controls'!K:K, "=Not Met", 'Security and Privacy Controls'!M:M, "=UL")</f>
        <v>0</v>
      </c>
      <c r="H37" s="132">
        <f t="shared" si="0"/>
        <v>0</v>
      </c>
    </row>
    <row r="38" spans="1:8" ht="15" thickTop="1" x14ac:dyDescent="0.3">
      <c r="B38" s="223" t="s">
        <v>842</v>
      </c>
      <c r="C38" s="224"/>
      <c r="D38" s="225"/>
      <c r="E38" s="133">
        <f>SUM(E12:E37)</f>
        <v>0</v>
      </c>
      <c r="F38" s="133">
        <f t="shared" ref="F38:H38" si="1">SUM(F12:F37)</f>
        <v>0</v>
      </c>
      <c r="G38" s="133">
        <f t="shared" si="1"/>
        <v>0</v>
      </c>
      <c r="H38" s="133">
        <f t="shared" si="1"/>
        <v>0</v>
      </c>
    </row>
    <row r="39" spans="1:8" x14ac:dyDescent="0.3">
      <c r="B39" s="219" t="s">
        <v>886</v>
      </c>
      <c r="C39" s="219"/>
      <c r="D39" s="219"/>
      <c r="E39" s="219"/>
      <c r="F39" s="219"/>
      <c r="G39" s="219"/>
      <c r="H39" s="219"/>
    </row>
  </sheetData>
  <sheetProtection algorithmName="SHA-512" hashValue="q37tjD+bB4g5T6ZgN3X8m287m7WRlzVd/PGD1mRWOmgUSKyy8Waf63LfoUlYaAw2Pi7cd1oItc2nEUiPzEtuhA==" saltValue="xyTPuArteTvdqLWIhr7afA==" spinCount="100000" sheet="1" objects="1" scenarios="1"/>
  <mergeCells count="31">
    <mergeCell ref="C8:D8"/>
    <mergeCell ref="F8:G8"/>
    <mergeCell ref="B24:D24"/>
    <mergeCell ref="B11:D11"/>
    <mergeCell ref="B39:H39"/>
    <mergeCell ref="B37:D37"/>
    <mergeCell ref="B38:D38"/>
    <mergeCell ref="B25:D25"/>
    <mergeCell ref="B27:D27"/>
    <mergeCell ref="B29:D29"/>
    <mergeCell ref="B30:D30"/>
    <mergeCell ref="B32:D32"/>
    <mergeCell ref="B33:D33"/>
    <mergeCell ref="B34:D34"/>
    <mergeCell ref="B26:D26"/>
    <mergeCell ref="C1:D1"/>
    <mergeCell ref="F1:G1"/>
    <mergeCell ref="B10:H10"/>
    <mergeCell ref="B35:D35"/>
    <mergeCell ref="B36:D36"/>
    <mergeCell ref="B12:D12"/>
    <mergeCell ref="B13:D13"/>
    <mergeCell ref="B14:D14"/>
    <mergeCell ref="B15:D15"/>
    <mergeCell ref="B16:D16"/>
    <mergeCell ref="B17:D17"/>
    <mergeCell ref="B18:D18"/>
    <mergeCell ref="B19:D19"/>
    <mergeCell ref="B20:D20"/>
    <mergeCell ref="B21:D21"/>
    <mergeCell ref="B23:D23"/>
  </mergeCells>
  <pageMargins left="0.7" right="0.7" top="0.75" bottom="0.75" header="0.3" footer="0.3"/>
  <pageSetup orientation="portrait" r:id="rId1"/>
  <ignoredErrors>
    <ignoredError sqref="F13: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485A-E90B-47C8-AADA-55BB55964401}">
  <sheetPr codeName="Sheet14">
    <tabColor theme="9" tint="0.79998168889431442"/>
  </sheetPr>
  <dimension ref="A1:P48"/>
  <sheetViews>
    <sheetView zoomScale="98" zoomScaleNormal="98" workbookViewId="0">
      <selection activeCell="A2" sqref="A2"/>
    </sheetView>
  </sheetViews>
  <sheetFormatPr defaultColWidth="0" defaultRowHeight="13.8" x14ac:dyDescent="0.25"/>
  <cols>
    <col min="1" max="1" width="20.77734375" style="104" customWidth="1"/>
    <col min="2" max="2" width="24.5546875" style="104" bestFit="1" customWidth="1"/>
    <col min="3" max="4" width="31.21875" style="104" bestFit="1" customWidth="1"/>
    <col min="5" max="6" width="20.77734375" style="104" customWidth="1"/>
    <col min="7" max="7" width="27" style="104" customWidth="1"/>
    <col min="8" max="8" width="20.77734375" style="101" hidden="1" customWidth="1"/>
    <col min="9" max="16" width="0" style="101" hidden="1" customWidth="1"/>
    <col min="17" max="16384" width="8.77734375" style="101" hidden="1"/>
  </cols>
  <sheetData>
    <row r="1" spans="1:16" s="97" customFormat="1" ht="50.25" customHeight="1" x14ac:dyDescent="0.3">
      <c r="A1" s="226" t="s">
        <v>913</v>
      </c>
      <c r="B1" s="226"/>
      <c r="C1" s="226"/>
      <c r="D1" s="226"/>
      <c r="E1" s="226"/>
      <c r="F1" s="226"/>
      <c r="G1" s="226"/>
      <c r="H1" s="96"/>
      <c r="I1" s="96"/>
      <c r="J1" s="96"/>
      <c r="K1" s="96"/>
    </row>
    <row r="2" spans="1:16" ht="19.5" customHeight="1" x14ac:dyDescent="0.25">
      <c r="A2" s="98"/>
      <c r="B2" s="99"/>
      <c r="C2" s="98"/>
      <c r="D2" s="98"/>
      <c r="E2" s="99"/>
      <c r="F2" s="99"/>
      <c r="G2" s="100"/>
    </row>
    <row r="3" spans="1:16" x14ac:dyDescent="0.25">
      <c r="A3" s="102"/>
      <c r="B3" s="102"/>
      <c r="C3" s="102"/>
      <c r="D3" s="102"/>
      <c r="E3" s="102"/>
      <c r="F3" s="102"/>
      <c r="G3" s="102"/>
    </row>
    <row r="4" spans="1:16" x14ac:dyDescent="0.25">
      <c r="A4" s="102"/>
      <c r="B4" s="102"/>
      <c r="C4" s="102"/>
      <c r="D4" s="102"/>
      <c r="E4" s="102"/>
      <c r="F4" s="102"/>
      <c r="G4" s="102"/>
    </row>
    <row r="5" spans="1:16" x14ac:dyDescent="0.25">
      <c r="A5" s="102"/>
      <c r="B5" s="102"/>
      <c r="C5" s="102"/>
      <c r="D5" s="102"/>
      <c r="E5" s="102"/>
      <c r="F5" s="102"/>
      <c r="G5" s="102"/>
    </row>
    <row r="6" spans="1:16" x14ac:dyDescent="0.25">
      <c r="A6" s="102"/>
      <c r="B6" s="102"/>
      <c r="C6" s="102"/>
      <c r="D6" s="102"/>
      <c r="E6" s="102"/>
      <c r="F6" s="102"/>
      <c r="G6" s="102"/>
    </row>
    <row r="7" spans="1:16" x14ac:dyDescent="0.25">
      <c r="A7" s="102"/>
      <c r="B7" s="102"/>
      <c r="C7" s="102"/>
      <c r="D7" s="102"/>
      <c r="E7" s="102"/>
      <c r="F7" s="102"/>
      <c r="G7" s="102"/>
    </row>
    <row r="8" spans="1:16" x14ac:dyDescent="0.25">
      <c r="A8" s="102"/>
      <c r="B8" s="102"/>
      <c r="C8" s="102"/>
      <c r="D8" s="102"/>
      <c r="E8" s="102"/>
      <c r="F8" s="102"/>
      <c r="G8" s="102"/>
    </row>
    <row r="9" spans="1:16" x14ac:dyDescent="0.25">
      <c r="A9" s="102"/>
      <c r="B9" s="102"/>
      <c r="C9" s="102"/>
      <c r="D9" s="102"/>
      <c r="E9" s="102"/>
      <c r="F9" s="102"/>
      <c r="G9" s="102"/>
    </row>
    <row r="10" spans="1:16" x14ac:dyDescent="0.25">
      <c r="A10" s="102"/>
      <c r="B10" s="102"/>
      <c r="C10" s="102"/>
      <c r="D10" s="102"/>
      <c r="E10" s="102"/>
      <c r="F10" s="102"/>
      <c r="G10" s="102"/>
    </row>
    <row r="11" spans="1:16" x14ac:dyDescent="0.25">
      <c r="A11" s="102"/>
      <c r="B11" s="102"/>
      <c r="C11" s="102"/>
      <c r="D11" s="102"/>
      <c r="E11" s="102"/>
      <c r="F11" s="102"/>
      <c r="G11" s="102"/>
    </row>
    <row r="12" spans="1:16" x14ac:dyDescent="0.25">
      <c r="A12" s="102"/>
      <c r="B12" s="102"/>
      <c r="C12" s="102"/>
      <c r="D12" s="102"/>
      <c r="E12" s="102"/>
      <c r="F12" s="102"/>
      <c r="G12" s="102"/>
    </row>
    <row r="13" spans="1:16" x14ac:dyDescent="0.25">
      <c r="A13" s="102"/>
      <c r="B13" s="102"/>
      <c r="C13" s="102"/>
      <c r="D13" s="102"/>
      <c r="E13" s="102"/>
      <c r="F13" s="102"/>
      <c r="G13" s="102"/>
    </row>
    <row r="14" spans="1:16" x14ac:dyDescent="0.25">
      <c r="A14" s="102"/>
      <c r="B14" s="102"/>
      <c r="C14" s="102"/>
      <c r="D14" s="102"/>
      <c r="E14" s="102"/>
      <c r="F14" s="102"/>
      <c r="G14" s="102"/>
      <c r="P14" s="103"/>
    </row>
    <row r="15" spans="1:16" x14ac:dyDescent="0.25">
      <c r="A15" s="102"/>
      <c r="B15" s="102"/>
      <c r="C15" s="102"/>
      <c r="D15" s="102"/>
      <c r="E15" s="102"/>
      <c r="F15" s="102"/>
      <c r="G15" s="102"/>
    </row>
    <row r="16" spans="1:16" x14ac:dyDescent="0.25">
      <c r="A16" s="102"/>
      <c r="B16" s="102"/>
      <c r="C16" s="102"/>
      <c r="D16" s="102"/>
      <c r="E16" s="102"/>
      <c r="F16" s="102"/>
      <c r="G16" s="102"/>
    </row>
    <row r="17" spans="1:7" x14ac:dyDescent="0.25">
      <c r="A17" s="102"/>
      <c r="B17" s="102"/>
      <c r="C17" s="102"/>
      <c r="D17" s="102"/>
      <c r="E17" s="102"/>
      <c r="F17" s="102"/>
      <c r="G17" s="102"/>
    </row>
    <row r="18" spans="1:7" x14ac:dyDescent="0.25">
      <c r="A18" s="102"/>
      <c r="B18" s="102"/>
      <c r="C18" s="102"/>
      <c r="D18" s="102"/>
      <c r="E18" s="102"/>
      <c r="F18" s="102"/>
      <c r="G18" s="102"/>
    </row>
    <row r="19" spans="1:7" x14ac:dyDescent="0.25">
      <c r="A19" s="102"/>
      <c r="B19" s="102"/>
      <c r="C19" s="102"/>
      <c r="D19" s="102"/>
      <c r="E19" s="102"/>
      <c r="F19" s="102"/>
      <c r="G19" s="102"/>
    </row>
    <row r="20" spans="1:7" x14ac:dyDescent="0.25">
      <c r="A20" s="102"/>
      <c r="B20" s="102"/>
      <c r="C20" s="102"/>
      <c r="D20" s="102"/>
      <c r="E20" s="102"/>
      <c r="F20" s="102"/>
      <c r="G20" s="102"/>
    </row>
    <row r="21" spans="1:7" x14ac:dyDescent="0.25">
      <c r="A21" s="102"/>
      <c r="B21" s="102"/>
      <c r="C21" s="102"/>
      <c r="D21" s="102"/>
      <c r="E21" s="102"/>
      <c r="F21" s="102"/>
      <c r="G21" s="102"/>
    </row>
    <row r="22" spans="1:7" x14ac:dyDescent="0.25">
      <c r="A22" s="102"/>
      <c r="B22" s="102"/>
      <c r="C22" s="102"/>
      <c r="D22" s="102"/>
      <c r="E22" s="102"/>
      <c r="F22" s="102"/>
      <c r="G22" s="102"/>
    </row>
    <row r="23" spans="1:7" x14ac:dyDescent="0.25">
      <c r="A23" s="102"/>
      <c r="B23" s="102"/>
      <c r="C23" s="102"/>
      <c r="D23" s="102"/>
      <c r="E23" s="102"/>
      <c r="F23" s="102"/>
      <c r="G23" s="102"/>
    </row>
    <row r="24" spans="1:7" x14ac:dyDescent="0.25">
      <c r="A24" s="102"/>
      <c r="B24" s="102"/>
      <c r="C24" s="102"/>
      <c r="D24" s="102"/>
      <c r="E24" s="102"/>
      <c r="F24" s="102"/>
      <c r="G24" s="102"/>
    </row>
    <row r="25" spans="1:7" x14ac:dyDescent="0.25">
      <c r="A25" s="102"/>
      <c r="B25" s="102"/>
      <c r="C25" s="102"/>
      <c r="D25" s="102"/>
      <c r="E25" s="102"/>
      <c r="F25" s="102"/>
      <c r="G25" s="102"/>
    </row>
    <row r="26" spans="1:7" x14ac:dyDescent="0.25">
      <c r="A26" s="102"/>
      <c r="B26" s="102"/>
      <c r="C26" s="102"/>
      <c r="D26" s="102"/>
      <c r="E26" s="102"/>
      <c r="F26" s="102"/>
      <c r="G26" s="102"/>
    </row>
    <row r="27" spans="1:7" x14ac:dyDescent="0.25">
      <c r="A27" s="102"/>
      <c r="B27" s="102"/>
      <c r="C27" s="102"/>
      <c r="D27" s="102"/>
      <c r="E27" s="102"/>
      <c r="F27" s="102"/>
      <c r="G27" s="102"/>
    </row>
    <row r="28" spans="1:7" x14ac:dyDescent="0.25">
      <c r="A28" s="102"/>
      <c r="B28" s="102"/>
      <c r="C28" s="102"/>
      <c r="D28" s="102"/>
      <c r="E28" s="102"/>
      <c r="F28" s="102"/>
      <c r="G28" s="102"/>
    </row>
    <row r="29" spans="1:7" x14ac:dyDescent="0.25">
      <c r="A29" s="102"/>
      <c r="B29" s="102"/>
      <c r="C29" s="102"/>
      <c r="D29" s="102"/>
      <c r="E29" s="102"/>
      <c r="F29" s="102"/>
      <c r="G29" s="102"/>
    </row>
    <row r="30" spans="1:7" x14ac:dyDescent="0.25">
      <c r="A30" s="102"/>
      <c r="B30" s="102"/>
      <c r="C30" s="102"/>
      <c r="D30" s="102"/>
      <c r="E30" s="102"/>
      <c r="F30" s="102"/>
      <c r="G30" s="102"/>
    </row>
    <row r="31" spans="1:7" x14ac:dyDescent="0.25">
      <c r="A31" s="102"/>
      <c r="B31" s="102"/>
      <c r="C31" s="102"/>
      <c r="D31" s="102"/>
      <c r="E31" s="102"/>
      <c r="F31" s="102"/>
      <c r="G31" s="102"/>
    </row>
    <row r="32" spans="1:7" x14ac:dyDescent="0.25">
      <c r="A32" s="102"/>
      <c r="B32" s="102"/>
      <c r="C32" s="102"/>
      <c r="D32" s="102"/>
      <c r="E32" s="102"/>
      <c r="F32" s="102"/>
      <c r="G32" s="102"/>
    </row>
    <row r="33" spans="1:7" x14ac:dyDescent="0.25">
      <c r="A33" s="102"/>
      <c r="B33" s="102"/>
      <c r="C33" s="102"/>
      <c r="D33" s="102"/>
      <c r="E33" s="102"/>
      <c r="F33" s="102"/>
      <c r="G33" s="102"/>
    </row>
    <row r="34" spans="1:7" x14ac:dyDescent="0.25">
      <c r="A34" s="102"/>
      <c r="B34" s="102"/>
      <c r="C34" s="102"/>
      <c r="D34" s="102"/>
      <c r="E34" s="102"/>
      <c r="F34" s="102"/>
      <c r="G34" s="102"/>
    </row>
    <row r="35" spans="1:7" x14ac:dyDescent="0.25">
      <c r="A35" s="102"/>
      <c r="B35" s="102"/>
      <c r="C35" s="102"/>
      <c r="D35" s="102"/>
      <c r="E35" s="102"/>
      <c r="F35" s="102"/>
      <c r="G35" s="102"/>
    </row>
    <row r="36" spans="1:7" x14ac:dyDescent="0.25">
      <c r="A36" s="102"/>
      <c r="B36" s="102"/>
      <c r="C36" s="102"/>
      <c r="D36" s="102"/>
      <c r="E36" s="102"/>
      <c r="F36" s="102"/>
      <c r="G36" s="102"/>
    </row>
    <row r="37" spans="1:7" x14ac:dyDescent="0.25">
      <c r="A37" s="102"/>
      <c r="B37" s="102"/>
      <c r="C37" s="102"/>
      <c r="D37" s="102"/>
      <c r="E37" s="102"/>
      <c r="F37" s="102"/>
      <c r="G37" s="102"/>
    </row>
    <row r="38" spans="1:7" x14ac:dyDescent="0.25">
      <c r="A38" s="102"/>
      <c r="B38" s="102"/>
      <c r="C38" s="102"/>
      <c r="D38" s="102"/>
      <c r="E38" s="102"/>
      <c r="F38" s="102"/>
      <c r="G38" s="102"/>
    </row>
    <row r="39" spans="1:7" x14ac:dyDescent="0.25">
      <c r="A39" s="102"/>
      <c r="B39" s="102"/>
      <c r="C39" s="102"/>
      <c r="D39" s="102"/>
      <c r="E39" s="102"/>
      <c r="F39" s="102"/>
      <c r="G39" s="102"/>
    </row>
    <row r="40" spans="1:7" x14ac:dyDescent="0.25">
      <c r="A40" s="102"/>
      <c r="B40" s="102"/>
      <c r="C40" s="102"/>
      <c r="D40" s="102"/>
      <c r="E40" s="102"/>
      <c r="F40" s="102"/>
      <c r="G40" s="102"/>
    </row>
    <row r="41" spans="1:7" x14ac:dyDescent="0.25">
      <c r="A41" s="102"/>
      <c r="B41" s="102"/>
      <c r="C41" s="102"/>
      <c r="D41" s="102"/>
      <c r="E41" s="102"/>
      <c r="F41" s="102"/>
      <c r="G41" s="102"/>
    </row>
    <row r="42" spans="1:7" x14ac:dyDescent="0.25">
      <c r="A42" s="102"/>
      <c r="B42" s="102"/>
      <c r="C42" s="102"/>
      <c r="D42" s="102"/>
      <c r="E42" s="102"/>
      <c r="F42" s="102"/>
      <c r="G42" s="102"/>
    </row>
    <row r="43" spans="1:7" x14ac:dyDescent="0.25">
      <c r="A43" s="102"/>
      <c r="B43" s="102"/>
      <c r="C43" s="102"/>
      <c r="D43" s="102"/>
      <c r="E43" s="102"/>
      <c r="F43" s="102"/>
      <c r="G43" s="102"/>
    </row>
    <row r="44" spans="1:7" x14ac:dyDescent="0.25">
      <c r="A44" s="102"/>
      <c r="B44" s="102"/>
      <c r="C44" s="102"/>
      <c r="D44" s="102"/>
      <c r="E44" s="102"/>
      <c r="F44" s="102"/>
      <c r="G44" s="102"/>
    </row>
    <row r="45" spans="1:7" x14ac:dyDescent="0.25">
      <c r="A45" s="102"/>
      <c r="B45" s="102"/>
      <c r="C45" s="102"/>
      <c r="D45" s="102"/>
      <c r="E45" s="102"/>
      <c r="F45" s="102"/>
      <c r="G45" s="102"/>
    </row>
    <row r="46" spans="1:7" x14ac:dyDescent="0.25">
      <c r="A46" s="102"/>
      <c r="B46" s="102"/>
      <c r="C46" s="102"/>
      <c r="D46" s="102"/>
      <c r="E46" s="102"/>
      <c r="F46" s="102"/>
      <c r="G46" s="102"/>
    </row>
    <row r="47" spans="1:7" x14ac:dyDescent="0.25">
      <c r="A47" s="102"/>
      <c r="B47" s="102"/>
      <c r="C47" s="102"/>
      <c r="D47" s="102"/>
      <c r="E47" s="102"/>
      <c r="F47" s="102"/>
      <c r="G47" s="102"/>
    </row>
    <row r="48" spans="1:7" x14ac:dyDescent="0.25">
      <c r="A48" s="102"/>
      <c r="B48" s="102"/>
      <c r="C48" s="102"/>
      <c r="D48" s="102"/>
      <c r="E48" s="102"/>
      <c r="F48" s="102"/>
      <c r="G48" s="102"/>
    </row>
  </sheetData>
  <sheetProtection formatCells="0" formatColumns="0" formatRows="0" insertColumns="0" insertRows="0" deleteColumns="0" deleteRows="0" selectLockedCells="1" sort="0" autoFilter="0"/>
  <mergeCells count="1">
    <mergeCell ref="A1:G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ACDD9-09DD-468E-8938-C4BE0F34F665}">
  <sheetPr codeName="Sheet20">
    <tabColor theme="9" tint="0.79998168889431442"/>
  </sheetPr>
  <dimension ref="A1:K176"/>
  <sheetViews>
    <sheetView workbookViewId="0">
      <selection activeCell="A3" sqref="A3"/>
    </sheetView>
  </sheetViews>
  <sheetFormatPr defaultColWidth="0" defaultRowHeight="13.8" x14ac:dyDescent="0.3"/>
  <cols>
    <col min="1" max="1" width="31.21875" style="105" customWidth="1"/>
    <col min="2" max="2" width="31.77734375" style="105" customWidth="1"/>
    <col min="3" max="3" width="27.77734375" style="105" customWidth="1"/>
    <col min="4" max="4" width="27.44140625" style="105" customWidth="1"/>
    <col min="5" max="5" width="27.5546875" style="105" customWidth="1"/>
    <col min="6" max="6" width="26.77734375" style="105" customWidth="1"/>
    <col min="7" max="11" width="0" style="108" hidden="1" customWidth="1"/>
    <col min="12" max="16384" width="8.77734375" style="108" hidden="1"/>
  </cols>
  <sheetData>
    <row r="1" spans="1:11" s="111" customFormat="1" ht="60" customHeight="1" x14ac:dyDescent="0.3">
      <c r="A1" s="226" t="s">
        <v>914</v>
      </c>
      <c r="B1" s="226"/>
      <c r="C1" s="226"/>
      <c r="D1" s="226"/>
      <c r="E1" s="226"/>
      <c r="F1" s="226"/>
      <c r="G1" s="109"/>
      <c r="H1" s="110"/>
      <c r="I1" s="110"/>
      <c r="J1" s="110"/>
      <c r="K1" s="110"/>
    </row>
    <row r="2" spans="1:11" s="105" customFormat="1" ht="27" customHeight="1" thickBot="1" x14ac:dyDescent="0.35">
      <c r="A2" s="227" t="s">
        <v>837</v>
      </c>
      <c r="B2" s="227"/>
      <c r="C2" s="227"/>
      <c r="D2" s="227"/>
      <c r="E2" s="227"/>
      <c r="F2" s="227"/>
    </row>
    <row r="3" spans="1:11" x14ac:dyDescent="0.3">
      <c r="A3" s="106"/>
      <c r="B3" s="106"/>
      <c r="C3" s="106"/>
      <c r="D3" s="106"/>
      <c r="E3" s="107"/>
      <c r="F3" s="106"/>
    </row>
    <row r="4" spans="1:11" x14ac:dyDescent="0.3">
      <c r="A4" s="106"/>
      <c r="B4" s="106"/>
      <c r="C4" s="106"/>
      <c r="D4" s="106"/>
      <c r="E4" s="107"/>
      <c r="F4" s="106"/>
    </row>
    <row r="5" spans="1:11" x14ac:dyDescent="0.3">
      <c r="A5" s="106"/>
      <c r="B5" s="106"/>
      <c r="C5" s="106"/>
      <c r="D5" s="106"/>
      <c r="E5" s="106"/>
      <c r="F5" s="106"/>
    </row>
    <row r="6" spans="1:11" x14ac:dyDescent="0.3">
      <c r="A6" s="106"/>
      <c r="B6" s="106"/>
      <c r="C6" s="106"/>
      <c r="D6" s="106"/>
      <c r="E6" s="106"/>
      <c r="F6" s="106"/>
    </row>
    <row r="7" spans="1:11" x14ac:dyDescent="0.3">
      <c r="A7" s="106"/>
      <c r="B7" s="106"/>
      <c r="C7" s="106"/>
      <c r="D7" s="106"/>
      <c r="E7" s="106"/>
      <c r="F7" s="106"/>
    </row>
    <row r="8" spans="1:11" x14ac:dyDescent="0.3">
      <c r="A8" s="106"/>
      <c r="B8" s="106"/>
      <c r="C8" s="106"/>
      <c r="D8" s="106"/>
      <c r="E8" s="106"/>
      <c r="F8" s="106"/>
    </row>
    <row r="9" spans="1:11" s="105" customFormat="1" ht="27" customHeight="1" thickBot="1" x14ac:dyDescent="0.35">
      <c r="A9" s="227" t="s">
        <v>906</v>
      </c>
      <c r="B9" s="227"/>
      <c r="C9" s="227"/>
      <c r="D9" s="227"/>
      <c r="E9" s="227"/>
      <c r="F9" s="227"/>
    </row>
    <row r="10" spans="1:11" x14ac:dyDescent="0.3">
      <c r="A10" s="106"/>
      <c r="B10" s="106"/>
      <c r="C10" s="106"/>
      <c r="D10" s="106"/>
      <c r="E10" s="106"/>
      <c r="F10" s="106"/>
    </row>
    <row r="11" spans="1:11" x14ac:dyDescent="0.3">
      <c r="A11" s="106"/>
      <c r="B11" s="106"/>
      <c r="C11" s="106"/>
      <c r="D11" s="106"/>
      <c r="E11" s="106"/>
      <c r="F11" s="106"/>
    </row>
    <row r="12" spans="1:11" x14ac:dyDescent="0.3">
      <c r="A12" s="106"/>
      <c r="B12" s="106"/>
      <c r="C12" s="106"/>
      <c r="D12" s="106"/>
      <c r="E12" s="106"/>
      <c r="F12" s="106"/>
    </row>
    <row r="13" spans="1:11" x14ac:dyDescent="0.3">
      <c r="A13" s="106"/>
      <c r="B13" s="106"/>
      <c r="C13" s="106"/>
      <c r="D13" s="106"/>
      <c r="E13" s="106"/>
      <c r="F13" s="106"/>
    </row>
    <row r="14" spans="1:11" x14ac:dyDescent="0.3">
      <c r="A14" s="106"/>
      <c r="B14" s="106"/>
      <c r="C14" s="106"/>
      <c r="D14" s="106"/>
      <c r="E14" s="106"/>
      <c r="F14" s="106"/>
    </row>
    <row r="15" spans="1:11" x14ac:dyDescent="0.3">
      <c r="A15" s="106"/>
      <c r="B15" s="106"/>
      <c r="C15" s="106"/>
      <c r="D15" s="106"/>
      <c r="E15" s="106"/>
      <c r="F15" s="106"/>
    </row>
    <row r="16" spans="1:11" s="105" customFormat="1" ht="27" customHeight="1" thickBot="1" x14ac:dyDescent="0.35">
      <c r="A16" s="227" t="s">
        <v>838</v>
      </c>
      <c r="B16" s="228"/>
      <c r="C16" s="228"/>
      <c r="D16" s="228"/>
      <c r="E16" s="229"/>
      <c r="F16" s="229"/>
    </row>
    <row r="17" spans="1:6" x14ac:dyDescent="0.3">
      <c r="A17" s="106"/>
      <c r="B17" s="106"/>
      <c r="C17" s="106"/>
      <c r="D17" s="106"/>
      <c r="E17" s="106"/>
      <c r="F17" s="106"/>
    </row>
    <row r="18" spans="1:6" x14ac:dyDescent="0.3">
      <c r="A18" s="106"/>
      <c r="B18" s="106"/>
      <c r="C18" s="106"/>
      <c r="D18" s="106"/>
      <c r="E18" s="106"/>
      <c r="F18" s="106"/>
    </row>
    <row r="19" spans="1:6" x14ac:dyDescent="0.3">
      <c r="A19" s="106"/>
      <c r="B19" s="106"/>
      <c r="C19" s="106"/>
      <c r="D19" s="106"/>
      <c r="E19" s="106"/>
      <c r="F19" s="106"/>
    </row>
    <row r="20" spans="1:6" x14ac:dyDescent="0.3">
      <c r="A20" s="106"/>
      <c r="B20" s="106"/>
      <c r="C20" s="106"/>
      <c r="D20" s="106"/>
      <c r="E20" s="106"/>
      <c r="F20" s="106"/>
    </row>
    <row r="21" spans="1:6" x14ac:dyDescent="0.3">
      <c r="A21" s="106"/>
      <c r="B21" s="106"/>
      <c r="C21" s="106"/>
      <c r="D21" s="106"/>
      <c r="E21" s="106"/>
      <c r="F21" s="106"/>
    </row>
    <row r="22" spans="1:6" x14ac:dyDescent="0.3">
      <c r="A22" s="106"/>
      <c r="B22" s="106"/>
      <c r="C22" s="106"/>
      <c r="D22" s="106"/>
      <c r="E22" s="106"/>
      <c r="F22" s="106"/>
    </row>
    <row r="23" spans="1:6" x14ac:dyDescent="0.3">
      <c r="A23" s="106"/>
      <c r="B23" s="106"/>
      <c r="C23" s="106"/>
      <c r="D23" s="106"/>
      <c r="E23" s="106"/>
      <c r="F23" s="106"/>
    </row>
    <row r="24" spans="1:6" x14ac:dyDescent="0.3">
      <c r="A24" s="106"/>
      <c r="B24" s="106"/>
      <c r="C24" s="106"/>
      <c r="D24" s="106"/>
      <c r="E24" s="106"/>
      <c r="F24" s="106"/>
    </row>
    <row r="25" spans="1:6" x14ac:dyDescent="0.3">
      <c r="A25" s="106"/>
      <c r="B25" s="106"/>
      <c r="C25" s="106"/>
      <c r="D25" s="106"/>
      <c r="E25" s="106"/>
      <c r="F25" s="106"/>
    </row>
    <row r="26" spans="1:6" x14ac:dyDescent="0.3">
      <c r="A26" s="106"/>
      <c r="B26" s="106"/>
      <c r="C26" s="106"/>
      <c r="D26" s="106"/>
      <c r="E26" s="106"/>
      <c r="F26" s="106"/>
    </row>
    <row r="27" spans="1:6" x14ac:dyDescent="0.3">
      <c r="A27" s="106"/>
      <c r="B27" s="106"/>
      <c r="C27" s="106"/>
      <c r="D27" s="106"/>
      <c r="E27" s="106"/>
      <c r="F27" s="106"/>
    </row>
    <row r="28" spans="1:6" x14ac:dyDescent="0.3">
      <c r="A28" s="106"/>
      <c r="B28" s="106"/>
      <c r="C28" s="106"/>
      <c r="D28" s="106"/>
      <c r="E28" s="106"/>
      <c r="F28" s="106"/>
    </row>
    <row r="29" spans="1:6" x14ac:dyDescent="0.3">
      <c r="A29" s="106"/>
      <c r="B29" s="106"/>
      <c r="C29" s="106"/>
      <c r="D29" s="106"/>
      <c r="E29" s="106"/>
      <c r="F29" s="106"/>
    </row>
    <row r="30" spans="1:6" x14ac:dyDescent="0.3">
      <c r="A30" s="106"/>
      <c r="B30" s="106"/>
      <c r="C30" s="106"/>
      <c r="D30" s="106"/>
      <c r="E30" s="106"/>
      <c r="F30" s="106"/>
    </row>
    <row r="31" spans="1:6" x14ac:dyDescent="0.3">
      <c r="A31" s="106"/>
      <c r="B31" s="106"/>
      <c r="C31" s="106"/>
      <c r="D31" s="106"/>
      <c r="E31" s="106"/>
      <c r="F31" s="106"/>
    </row>
    <row r="32" spans="1:6" x14ac:dyDescent="0.3">
      <c r="A32" s="106"/>
      <c r="B32" s="106"/>
      <c r="C32" s="106"/>
      <c r="D32" s="106"/>
      <c r="E32" s="106"/>
      <c r="F32" s="106"/>
    </row>
    <row r="33" spans="1:6" x14ac:dyDescent="0.3">
      <c r="A33" s="106"/>
      <c r="B33" s="106"/>
      <c r="C33" s="106"/>
      <c r="D33" s="106"/>
      <c r="E33" s="106"/>
      <c r="F33" s="106"/>
    </row>
    <row r="34" spans="1:6" x14ac:dyDescent="0.3">
      <c r="A34" s="106"/>
      <c r="B34" s="106"/>
      <c r="C34" s="106"/>
      <c r="D34" s="106"/>
      <c r="E34" s="106"/>
      <c r="F34" s="106"/>
    </row>
    <row r="35" spans="1:6" x14ac:dyDescent="0.3">
      <c r="A35" s="106"/>
      <c r="B35" s="106"/>
      <c r="C35" s="106"/>
      <c r="D35" s="106"/>
      <c r="E35" s="106"/>
      <c r="F35" s="106"/>
    </row>
    <row r="36" spans="1:6" x14ac:dyDescent="0.3">
      <c r="A36" s="106"/>
      <c r="B36" s="106"/>
      <c r="C36" s="106"/>
      <c r="D36" s="106"/>
      <c r="E36" s="106"/>
      <c r="F36" s="106"/>
    </row>
    <row r="37" spans="1:6" x14ac:dyDescent="0.3">
      <c r="A37" s="106"/>
      <c r="B37" s="106"/>
      <c r="C37" s="106"/>
      <c r="D37" s="106"/>
      <c r="E37" s="106"/>
      <c r="F37" s="106"/>
    </row>
    <row r="38" spans="1:6" x14ac:dyDescent="0.3">
      <c r="A38" s="106"/>
      <c r="B38" s="106"/>
      <c r="C38" s="106"/>
      <c r="D38" s="106"/>
      <c r="E38" s="106"/>
      <c r="F38" s="106"/>
    </row>
    <row r="39" spans="1:6" x14ac:dyDescent="0.3">
      <c r="A39" s="106"/>
      <c r="B39" s="106"/>
      <c r="C39" s="106"/>
      <c r="D39" s="106"/>
      <c r="E39" s="106"/>
      <c r="F39" s="106"/>
    </row>
    <row r="40" spans="1:6" x14ac:dyDescent="0.3">
      <c r="A40" s="106"/>
      <c r="B40" s="106"/>
      <c r="C40" s="106"/>
      <c r="D40" s="106"/>
      <c r="E40" s="106"/>
      <c r="F40" s="106"/>
    </row>
    <row r="41" spans="1:6" x14ac:dyDescent="0.3">
      <c r="A41" s="106"/>
      <c r="B41" s="106"/>
      <c r="C41" s="106"/>
      <c r="D41" s="106"/>
      <c r="E41" s="106"/>
      <c r="F41" s="106"/>
    </row>
    <row r="42" spans="1:6" x14ac:dyDescent="0.3">
      <c r="A42" s="106"/>
      <c r="B42" s="106"/>
      <c r="C42" s="106"/>
      <c r="D42" s="106"/>
      <c r="E42" s="106"/>
      <c r="F42" s="106"/>
    </row>
    <row r="43" spans="1:6" x14ac:dyDescent="0.3">
      <c r="A43" s="106"/>
      <c r="B43" s="106"/>
      <c r="C43" s="106"/>
      <c r="D43" s="106"/>
      <c r="E43" s="106"/>
      <c r="F43" s="106"/>
    </row>
    <row r="44" spans="1:6" x14ac:dyDescent="0.3">
      <c r="A44" s="106"/>
      <c r="B44" s="106"/>
      <c r="C44" s="106"/>
      <c r="D44" s="106"/>
      <c r="E44" s="106"/>
      <c r="F44" s="106"/>
    </row>
    <row r="45" spans="1:6" x14ac:dyDescent="0.3">
      <c r="A45" s="106"/>
      <c r="B45" s="106"/>
      <c r="C45" s="106"/>
      <c r="D45" s="106"/>
      <c r="E45" s="106"/>
      <c r="F45" s="106"/>
    </row>
    <row r="46" spans="1:6" x14ac:dyDescent="0.3">
      <c r="A46" s="106"/>
      <c r="B46" s="106"/>
      <c r="C46" s="106"/>
      <c r="D46" s="106"/>
      <c r="E46" s="106"/>
      <c r="F46" s="106"/>
    </row>
    <row r="47" spans="1:6" x14ac:dyDescent="0.3">
      <c r="A47" s="106"/>
      <c r="B47" s="106"/>
      <c r="C47" s="106"/>
      <c r="D47" s="106"/>
      <c r="E47" s="106"/>
      <c r="F47" s="106"/>
    </row>
    <row r="48" spans="1:6" x14ac:dyDescent="0.3">
      <c r="A48" s="106"/>
      <c r="B48" s="106"/>
      <c r="C48" s="106"/>
      <c r="D48" s="106"/>
      <c r="E48" s="106"/>
      <c r="F48" s="106"/>
    </row>
    <row r="49" spans="1:6" x14ac:dyDescent="0.3">
      <c r="A49" s="106"/>
      <c r="B49" s="106"/>
      <c r="C49" s="106"/>
      <c r="D49" s="106"/>
      <c r="E49" s="106"/>
      <c r="F49" s="106"/>
    </row>
    <row r="50" spans="1:6" x14ac:dyDescent="0.3">
      <c r="A50" s="106"/>
      <c r="B50" s="106"/>
      <c r="C50" s="106"/>
      <c r="D50" s="106"/>
      <c r="E50" s="106"/>
      <c r="F50" s="106"/>
    </row>
    <row r="51" spans="1:6" x14ac:dyDescent="0.3">
      <c r="A51" s="106"/>
      <c r="B51" s="106"/>
      <c r="C51" s="106"/>
      <c r="D51" s="106"/>
      <c r="E51" s="106"/>
      <c r="F51" s="106"/>
    </row>
    <row r="52" spans="1:6" x14ac:dyDescent="0.3">
      <c r="A52" s="106"/>
      <c r="B52" s="106"/>
      <c r="C52" s="106"/>
      <c r="D52" s="106"/>
      <c r="E52" s="106"/>
      <c r="F52" s="106"/>
    </row>
    <row r="53" spans="1:6" x14ac:dyDescent="0.3">
      <c r="A53" s="106"/>
      <c r="B53" s="106"/>
      <c r="C53" s="106"/>
      <c r="D53" s="106"/>
      <c r="E53" s="106"/>
      <c r="F53" s="106"/>
    </row>
    <row r="54" spans="1:6" x14ac:dyDescent="0.3">
      <c r="A54" s="106"/>
      <c r="B54" s="106"/>
      <c r="C54" s="106"/>
      <c r="D54" s="106"/>
      <c r="E54" s="106"/>
      <c r="F54" s="106"/>
    </row>
    <row r="55" spans="1:6" x14ac:dyDescent="0.3">
      <c r="A55" s="106"/>
      <c r="B55" s="106"/>
      <c r="C55" s="106"/>
      <c r="D55" s="106"/>
      <c r="E55" s="106"/>
      <c r="F55" s="106"/>
    </row>
    <row r="56" spans="1:6" x14ac:dyDescent="0.3">
      <c r="A56" s="106"/>
      <c r="B56" s="106"/>
      <c r="C56" s="106"/>
      <c r="D56" s="106"/>
      <c r="E56" s="106"/>
      <c r="F56" s="106"/>
    </row>
    <row r="57" spans="1:6" x14ac:dyDescent="0.3">
      <c r="A57" s="106"/>
      <c r="B57" s="106"/>
      <c r="C57" s="106"/>
      <c r="D57" s="106"/>
      <c r="E57" s="106"/>
      <c r="F57" s="106"/>
    </row>
    <row r="58" spans="1:6" x14ac:dyDescent="0.3">
      <c r="A58" s="106"/>
      <c r="B58" s="106"/>
      <c r="C58" s="106"/>
      <c r="D58" s="106"/>
      <c r="E58" s="106"/>
      <c r="F58" s="106"/>
    </row>
    <row r="59" spans="1:6" x14ac:dyDescent="0.3">
      <c r="A59" s="106"/>
      <c r="B59" s="106"/>
      <c r="C59" s="106"/>
      <c r="D59" s="106"/>
      <c r="E59" s="106"/>
      <c r="F59" s="106"/>
    </row>
    <row r="60" spans="1:6" x14ac:dyDescent="0.3">
      <c r="A60" s="106"/>
      <c r="B60" s="106"/>
      <c r="C60" s="106"/>
      <c r="D60" s="106"/>
      <c r="E60" s="106"/>
      <c r="F60" s="106"/>
    </row>
    <row r="61" spans="1:6" x14ac:dyDescent="0.3">
      <c r="A61" s="106"/>
      <c r="B61" s="106"/>
      <c r="C61" s="106"/>
      <c r="D61" s="106"/>
      <c r="E61" s="106"/>
      <c r="F61" s="106"/>
    </row>
    <row r="62" spans="1:6" x14ac:dyDescent="0.3">
      <c r="A62" s="106"/>
      <c r="B62" s="106"/>
      <c r="C62" s="106"/>
      <c r="D62" s="106"/>
      <c r="E62" s="106"/>
      <c r="F62" s="106"/>
    </row>
    <row r="63" spans="1:6" x14ac:dyDescent="0.3">
      <c r="A63" s="106"/>
      <c r="B63" s="106"/>
      <c r="C63" s="106"/>
      <c r="D63" s="106"/>
      <c r="E63" s="106"/>
      <c r="F63" s="106"/>
    </row>
    <row r="64" spans="1:6" x14ac:dyDescent="0.3">
      <c r="A64" s="106"/>
      <c r="B64" s="106"/>
      <c r="C64" s="106"/>
      <c r="D64" s="106"/>
      <c r="E64" s="106"/>
      <c r="F64" s="106"/>
    </row>
    <row r="65" spans="1:6" x14ac:dyDescent="0.3">
      <c r="A65" s="106"/>
      <c r="B65" s="106"/>
      <c r="C65" s="106"/>
      <c r="D65" s="106"/>
      <c r="E65" s="106"/>
      <c r="F65" s="106"/>
    </row>
    <row r="66" spans="1:6" x14ac:dyDescent="0.3">
      <c r="A66" s="106"/>
      <c r="B66" s="106"/>
      <c r="C66" s="106"/>
      <c r="D66" s="106"/>
      <c r="E66" s="106"/>
      <c r="F66" s="106"/>
    </row>
    <row r="67" spans="1:6" x14ac:dyDescent="0.3">
      <c r="A67" s="106"/>
      <c r="B67" s="106"/>
      <c r="C67" s="106"/>
      <c r="D67" s="106"/>
      <c r="E67" s="106"/>
      <c r="F67" s="106"/>
    </row>
    <row r="68" spans="1:6" x14ac:dyDescent="0.3">
      <c r="A68" s="106"/>
      <c r="B68" s="106"/>
      <c r="C68" s="106"/>
      <c r="D68" s="106"/>
      <c r="E68" s="106"/>
      <c r="F68" s="106"/>
    </row>
    <row r="69" spans="1:6" x14ac:dyDescent="0.3">
      <c r="A69" s="106"/>
      <c r="B69" s="106"/>
      <c r="C69" s="106"/>
      <c r="D69" s="106"/>
      <c r="E69" s="106"/>
      <c r="F69" s="106"/>
    </row>
    <row r="70" spans="1:6" x14ac:dyDescent="0.3">
      <c r="A70" s="106"/>
      <c r="B70" s="106"/>
      <c r="C70" s="106"/>
      <c r="D70" s="106"/>
      <c r="E70" s="106"/>
      <c r="F70" s="106"/>
    </row>
    <row r="71" spans="1:6" x14ac:dyDescent="0.3">
      <c r="A71" s="106"/>
      <c r="B71" s="106"/>
      <c r="C71" s="106"/>
      <c r="D71" s="106"/>
      <c r="E71" s="106"/>
      <c r="F71" s="106"/>
    </row>
    <row r="72" spans="1:6" x14ac:dyDescent="0.3">
      <c r="A72" s="106"/>
      <c r="B72" s="106"/>
      <c r="C72" s="106"/>
      <c r="D72" s="106"/>
      <c r="E72" s="106"/>
      <c r="F72" s="106"/>
    </row>
    <row r="73" spans="1:6" x14ac:dyDescent="0.3">
      <c r="A73" s="106"/>
      <c r="B73" s="106"/>
      <c r="C73" s="106"/>
      <c r="D73" s="106"/>
      <c r="E73" s="106"/>
      <c r="F73" s="106"/>
    </row>
    <row r="74" spans="1:6" x14ac:dyDescent="0.3">
      <c r="A74" s="106"/>
      <c r="B74" s="106"/>
      <c r="C74" s="106"/>
      <c r="D74" s="106"/>
      <c r="E74" s="106"/>
      <c r="F74" s="106"/>
    </row>
    <row r="75" spans="1:6" x14ac:dyDescent="0.3">
      <c r="A75" s="106"/>
      <c r="B75" s="106"/>
      <c r="C75" s="106"/>
      <c r="D75" s="106"/>
      <c r="E75" s="106"/>
      <c r="F75" s="106"/>
    </row>
    <row r="76" spans="1:6" x14ac:dyDescent="0.3">
      <c r="A76" s="106"/>
      <c r="B76" s="106"/>
      <c r="C76" s="106"/>
      <c r="D76" s="106"/>
      <c r="E76" s="106"/>
      <c r="F76" s="106"/>
    </row>
    <row r="77" spans="1:6" x14ac:dyDescent="0.3">
      <c r="A77" s="106"/>
      <c r="B77" s="106"/>
      <c r="C77" s="106"/>
      <c r="D77" s="106"/>
      <c r="E77" s="106"/>
      <c r="F77" s="106"/>
    </row>
    <row r="78" spans="1:6" x14ac:dyDescent="0.3">
      <c r="A78" s="106"/>
      <c r="B78" s="106"/>
      <c r="C78" s="106"/>
      <c r="D78" s="106"/>
      <c r="E78" s="106"/>
      <c r="F78" s="106"/>
    </row>
    <row r="79" spans="1:6" x14ac:dyDescent="0.3">
      <c r="A79" s="106"/>
      <c r="B79" s="106"/>
      <c r="C79" s="106"/>
      <c r="D79" s="106"/>
      <c r="E79" s="106"/>
      <c r="F79" s="106"/>
    </row>
    <row r="80" spans="1:6" x14ac:dyDescent="0.3">
      <c r="A80" s="106"/>
      <c r="B80" s="106"/>
      <c r="C80" s="106"/>
      <c r="D80" s="106"/>
      <c r="E80" s="106"/>
      <c r="F80" s="106"/>
    </row>
    <row r="81" spans="1:6" x14ac:dyDescent="0.3">
      <c r="A81" s="106"/>
      <c r="B81" s="106"/>
      <c r="C81" s="106"/>
      <c r="D81" s="106"/>
      <c r="E81" s="106"/>
      <c r="F81" s="106"/>
    </row>
    <row r="82" spans="1:6" x14ac:dyDescent="0.3">
      <c r="A82" s="106"/>
      <c r="B82" s="106"/>
      <c r="C82" s="106"/>
      <c r="D82" s="106"/>
      <c r="E82" s="106"/>
      <c r="F82" s="106"/>
    </row>
    <row r="83" spans="1:6" x14ac:dyDescent="0.3">
      <c r="A83" s="106"/>
      <c r="B83" s="106"/>
      <c r="C83" s="106"/>
      <c r="D83" s="106"/>
      <c r="E83" s="106"/>
      <c r="F83" s="106"/>
    </row>
    <row r="84" spans="1:6" x14ac:dyDescent="0.3">
      <c r="A84" s="106"/>
      <c r="B84" s="106"/>
      <c r="C84" s="106"/>
      <c r="D84" s="106"/>
      <c r="E84" s="106"/>
      <c r="F84" s="106"/>
    </row>
    <row r="85" spans="1:6" x14ac:dyDescent="0.3">
      <c r="A85" s="106"/>
      <c r="B85" s="106"/>
      <c r="C85" s="106"/>
      <c r="D85" s="106"/>
      <c r="E85" s="106"/>
      <c r="F85" s="106"/>
    </row>
    <row r="86" spans="1:6" x14ac:dyDescent="0.3">
      <c r="A86" s="106"/>
      <c r="B86" s="106"/>
      <c r="C86" s="106"/>
      <c r="D86" s="106"/>
      <c r="E86" s="106"/>
      <c r="F86" s="106"/>
    </row>
    <row r="87" spans="1:6" x14ac:dyDescent="0.3">
      <c r="A87" s="106"/>
      <c r="B87" s="106"/>
      <c r="C87" s="106"/>
      <c r="D87" s="106"/>
      <c r="E87" s="106"/>
      <c r="F87" s="106"/>
    </row>
    <row r="88" spans="1:6" x14ac:dyDescent="0.3">
      <c r="A88" s="106"/>
      <c r="B88" s="106"/>
      <c r="C88" s="106"/>
      <c r="D88" s="106"/>
      <c r="E88" s="106"/>
      <c r="F88" s="106"/>
    </row>
    <row r="89" spans="1:6" x14ac:dyDescent="0.3">
      <c r="A89" s="106"/>
      <c r="B89" s="106"/>
      <c r="C89" s="106"/>
      <c r="D89" s="106"/>
      <c r="E89" s="106"/>
      <c r="F89" s="106"/>
    </row>
    <row r="90" spans="1:6" x14ac:dyDescent="0.3">
      <c r="A90" s="106"/>
      <c r="B90" s="106"/>
      <c r="C90" s="106"/>
      <c r="D90" s="106"/>
      <c r="E90" s="106"/>
      <c r="F90" s="106"/>
    </row>
    <row r="91" spans="1:6" x14ac:dyDescent="0.3">
      <c r="A91" s="106"/>
      <c r="B91" s="106"/>
      <c r="C91" s="106"/>
      <c r="D91" s="106"/>
      <c r="E91" s="106"/>
      <c r="F91" s="106"/>
    </row>
    <row r="92" spans="1:6" x14ac:dyDescent="0.3">
      <c r="A92" s="106"/>
      <c r="B92" s="106"/>
      <c r="C92" s="106"/>
      <c r="D92" s="106"/>
      <c r="E92" s="106"/>
      <c r="F92" s="106"/>
    </row>
    <row r="93" spans="1:6" x14ac:dyDescent="0.3">
      <c r="A93" s="106"/>
      <c r="B93" s="106"/>
      <c r="C93" s="106"/>
      <c r="D93" s="106"/>
      <c r="E93" s="106"/>
      <c r="F93" s="106"/>
    </row>
    <row r="94" spans="1:6" x14ac:dyDescent="0.3">
      <c r="A94" s="106"/>
      <c r="B94" s="106"/>
      <c r="C94" s="106"/>
      <c r="D94" s="106"/>
      <c r="E94" s="106"/>
      <c r="F94" s="106"/>
    </row>
    <row r="95" spans="1:6" x14ac:dyDescent="0.3">
      <c r="A95" s="106"/>
      <c r="B95" s="106"/>
      <c r="C95" s="106"/>
      <c r="D95" s="106"/>
      <c r="E95" s="106"/>
      <c r="F95" s="106"/>
    </row>
    <row r="96" spans="1:6" x14ac:dyDescent="0.3">
      <c r="A96" s="106"/>
      <c r="B96" s="106"/>
      <c r="C96" s="106"/>
      <c r="D96" s="106"/>
      <c r="E96" s="106"/>
      <c r="F96" s="106"/>
    </row>
    <row r="97" spans="1:6" x14ac:dyDescent="0.3">
      <c r="A97" s="106"/>
      <c r="B97" s="106"/>
      <c r="C97" s="106"/>
      <c r="D97" s="106"/>
      <c r="E97" s="106"/>
      <c r="F97" s="106"/>
    </row>
    <row r="98" spans="1:6" x14ac:dyDescent="0.3">
      <c r="A98" s="106"/>
      <c r="B98" s="106"/>
      <c r="C98" s="106"/>
      <c r="D98" s="106"/>
      <c r="E98" s="106"/>
      <c r="F98" s="106"/>
    </row>
    <row r="99" spans="1:6" x14ac:dyDescent="0.3">
      <c r="A99" s="106"/>
      <c r="B99" s="106"/>
      <c r="C99" s="106"/>
      <c r="D99" s="106"/>
      <c r="E99" s="106"/>
      <c r="F99" s="106"/>
    </row>
    <row r="100" spans="1:6" x14ac:dyDescent="0.3">
      <c r="A100" s="106"/>
      <c r="B100" s="106"/>
      <c r="C100" s="106"/>
      <c r="D100" s="106"/>
      <c r="E100" s="106"/>
      <c r="F100" s="106"/>
    </row>
    <row r="101" spans="1:6" x14ac:dyDescent="0.3">
      <c r="A101" s="106"/>
      <c r="B101" s="106"/>
      <c r="C101" s="106"/>
      <c r="D101" s="106"/>
      <c r="E101" s="106"/>
      <c r="F101" s="106"/>
    </row>
    <row r="102" spans="1:6" x14ac:dyDescent="0.3">
      <c r="A102" s="106"/>
      <c r="B102" s="106"/>
      <c r="C102" s="106"/>
      <c r="D102" s="106"/>
      <c r="E102" s="106"/>
      <c r="F102" s="106"/>
    </row>
    <row r="103" spans="1:6" x14ac:dyDescent="0.3">
      <c r="A103" s="106"/>
      <c r="B103" s="106"/>
      <c r="C103" s="106"/>
      <c r="D103" s="106"/>
      <c r="E103" s="106"/>
      <c r="F103" s="106"/>
    </row>
    <row r="104" spans="1:6" x14ac:dyDescent="0.3">
      <c r="A104" s="106"/>
      <c r="B104" s="106"/>
      <c r="C104" s="106"/>
      <c r="D104" s="106"/>
      <c r="E104" s="106"/>
      <c r="F104" s="106"/>
    </row>
    <row r="105" spans="1:6" x14ac:dyDescent="0.3">
      <c r="A105" s="106"/>
      <c r="B105" s="106"/>
      <c r="C105" s="106"/>
      <c r="D105" s="106"/>
      <c r="E105" s="106"/>
      <c r="F105" s="106"/>
    </row>
    <row r="106" spans="1:6" x14ac:dyDescent="0.3">
      <c r="A106" s="106"/>
      <c r="B106" s="106"/>
      <c r="C106" s="106"/>
      <c r="D106" s="106"/>
      <c r="E106" s="106"/>
      <c r="F106" s="106"/>
    </row>
    <row r="107" spans="1:6" x14ac:dyDescent="0.3">
      <c r="A107" s="106"/>
      <c r="B107" s="106"/>
      <c r="C107" s="106"/>
      <c r="D107" s="106"/>
      <c r="E107" s="106"/>
      <c r="F107" s="106"/>
    </row>
    <row r="108" spans="1:6" x14ac:dyDescent="0.3">
      <c r="A108" s="106"/>
      <c r="B108" s="106"/>
      <c r="C108" s="106"/>
      <c r="D108" s="106"/>
      <c r="E108" s="106"/>
      <c r="F108" s="106"/>
    </row>
    <row r="109" spans="1:6" x14ac:dyDescent="0.3">
      <c r="A109" s="106"/>
      <c r="B109" s="106"/>
      <c r="C109" s="106"/>
      <c r="D109" s="106"/>
      <c r="E109" s="106"/>
      <c r="F109" s="106"/>
    </row>
    <row r="110" spans="1:6" x14ac:dyDescent="0.3">
      <c r="A110" s="106"/>
      <c r="B110" s="106"/>
      <c r="C110" s="106"/>
      <c r="D110" s="106"/>
      <c r="E110" s="106"/>
      <c r="F110" s="106"/>
    </row>
    <row r="111" spans="1:6" x14ac:dyDescent="0.3">
      <c r="A111" s="106"/>
      <c r="B111" s="106"/>
      <c r="C111" s="106"/>
      <c r="D111" s="106"/>
      <c r="E111" s="106"/>
      <c r="F111" s="106"/>
    </row>
    <row r="112" spans="1:6" x14ac:dyDescent="0.3">
      <c r="A112" s="106"/>
      <c r="B112" s="106"/>
      <c r="C112" s="106"/>
      <c r="D112" s="106"/>
      <c r="E112" s="106"/>
      <c r="F112" s="106"/>
    </row>
    <row r="113" spans="1:6" x14ac:dyDescent="0.3">
      <c r="A113" s="106"/>
      <c r="B113" s="106"/>
      <c r="C113" s="106"/>
      <c r="D113" s="106"/>
      <c r="E113" s="106"/>
      <c r="F113" s="106"/>
    </row>
    <row r="114" spans="1:6" x14ac:dyDescent="0.3">
      <c r="A114" s="106"/>
      <c r="B114" s="106"/>
      <c r="C114" s="106"/>
      <c r="D114" s="106"/>
      <c r="E114" s="106"/>
      <c r="F114" s="106"/>
    </row>
    <row r="115" spans="1:6" x14ac:dyDescent="0.3">
      <c r="A115" s="106"/>
      <c r="B115" s="106"/>
      <c r="C115" s="106"/>
      <c r="D115" s="106"/>
      <c r="E115" s="106"/>
      <c r="F115" s="106"/>
    </row>
    <row r="116" spans="1:6" x14ac:dyDescent="0.3">
      <c r="A116" s="106"/>
      <c r="B116" s="106"/>
      <c r="C116" s="106"/>
      <c r="D116" s="106"/>
      <c r="E116" s="106"/>
      <c r="F116" s="106"/>
    </row>
    <row r="117" spans="1:6" x14ac:dyDescent="0.3">
      <c r="A117" s="106"/>
      <c r="B117" s="106"/>
      <c r="C117" s="106"/>
      <c r="D117" s="106"/>
      <c r="E117" s="106"/>
      <c r="F117" s="106"/>
    </row>
    <row r="118" spans="1:6" x14ac:dyDescent="0.3">
      <c r="A118" s="106"/>
      <c r="B118" s="106"/>
      <c r="C118" s="106"/>
      <c r="D118" s="106"/>
      <c r="E118" s="106"/>
      <c r="F118" s="106"/>
    </row>
    <row r="119" spans="1:6" x14ac:dyDescent="0.3">
      <c r="A119" s="106"/>
      <c r="B119" s="106"/>
      <c r="C119" s="106"/>
      <c r="D119" s="106"/>
      <c r="E119" s="106"/>
      <c r="F119" s="106"/>
    </row>
    <row r="120" spans="1:6" x14ac:dyDescent="0.3">
      <c r="A120" s="106"/>
      <c r="B120" s="106"/>
      <c r="C120" s="106"/>
      <c r="D120" s="106"/>
      <c r="E120" s="106"/>
      <c r="F120" s="106"/>
    </row>
    <row r="121" spans="1:6" x14ac:dyDescent="0.3">
      <c r="A121" s="106"/>
      <c r="B121" s="106"/>
      <c r="C121" s="106"/>
      <c r="D121" s="106"/>
      <c r="E121" s="106"/>
      <c r="F121" s="106"/>
    </row>
    <row r="122" spans="1:6" x14ac:dyDescent="0.3">
      <c r="A122" s="106"/>
      <c r="B122" s="106"/>
      <c r="C122" s="106"/>
      <c r="D122" s="106"/>
      <c r="E122" s="106"/>
      <c r="F122" s="106"/>
    </row>
    <row r="123" spans="1:6" x14ac:dyDescent="0.3">
      <c r="A123" s="106"/>
      <c r="B123" s="106"/>
      <c r="C123" s="106"/>
      <c r="D123" s="106"/>
      <c r="E123" s="106"/>
      <c r="F123" s="106"/>
    </row>
    <row r="124" spans="1:6" x14ac:dyDescent="0.3">
      <c r="A124" s="106"/>
      <c r="B124" s="106"/>
      <c r="C124" s="106"/>
      <c r="D124" s="106"/>
      <c r="E124" s="106"/>
      <c r="F124" s="106"/>
    </row>
    <row r="125" spans="1:6" x14ac:dyDescent="0.3">
      <c r="A125" s="106"/>
      <c r="B125" s="106"/>
      <c r="C125" s="106"/>
      <c r="D125" s="106"/>
      <c r="E125" s="106"/>
      <c r="F125" s="106"/>
    </row>
    <row r="126" spans="1:6" x14ac:dyDescent="0.3">
      <c r="A126" s="106"/>
      <c r="B126" s="106"/>
      <c r="C126" s="106"/>
      <c r="D126" s="106"/>
      <c r="E126" s="106"/>
      <c r="F126" s="106"/>
    </row>
    <row r="127" spans="1:6" x14ac:dyDescent="0.3">
      <c r="A127" s="106"/>
      <c r="B127" s="106"/>
      <c r="C127" s="106"/>
      <c r="D127" s="106"/>
      <c r="E127" s="106"/>
      <c r="F127" s="106"/>
    </row>
    <row r="128" spans="1:6" x14ac:dyDescent="0.3">
      <c r="A128" s="106"/>
      <c r="B128" s="106"/>
      <c r="C128" s="106"/>
      <c r="D128" s="106"/>
      <c r="E128" s="106"/>
      <c r="F128" s="106"/>
    </row>
    <row r="129" spans="1:6" x14ac:dyDescent="0.3">
      <c r="A129" s="106"/>
      <c r="B129" s="106"/>
      <c r="C129" s="106"/>
      <c r="D129" s="106"/>
      <c r="E129" s="106"/>
      <c r="F129" s="106"/>
    </row>
    <row r="130" spans="1:6" x14ac:dyDescent="0.3">
      <c r="A130" s="106"/>
      <c r="B130" s="106"/>
      <c r="C130" s="106"/>
      <c r="D130" s="106"/>
      <c r="E130" s="106"/>
      <c r="F130" s="106"/>
    </row>
    <row r="131" spans="1:6" x14ac:dyDescent="0.3">
      <c r="A131" s="106"/>
      <c r="B131" s="106"/>
      <c r="C131" s="106"/>
      <c r="D131" s="106"/>
      <c r="E131" s="106"/>
      <c r="F131" s="106"/>
    </row>
    <row r="132" spans="1:6" x14ac:dyDescent="0.3">
      <c r="A132" s="106"/>
      <c r="B132" s="106"/>
      <c r="C132" s="106"/>
      <c r="D132" s="106"/>
      <c r="E132" s="106"/>
      <c r="F132" s="106"/>
    </row>
    <row r="133" spans="1:6" x14ac:dyDescent="0.3">
      <c r="A133" s="106"/>
      <c r="B133" s="106"/>
      <c r="C133" s="106"/>
      <c r="D133" s="106"/>
      <c r="E133" s="106"/>
      <c r="F133" s="106"/>
    </row>
    <row r="134" spans="1:6" x14ac:dyDescent="0.3">
      <c r="A134" s="106"/>
      <c r="B134" s="106"/>
      <c r="C134" s="106"/>
      <c r="D134" s="106"/>
      <c r="E134" s="106"/>
      <c r="F134" s="106"/>
    </row>
    <row r="135" spans="1:6" x14ac:dyDescent="0.3">
      <c r="A135" s="106"/>
      <c r="B135" s="106"/>
      <c r="C135" s="106"/>
      <c r="D135" s="106"/>
      <c r="E135" s="106"/>
      <c r="F135" s="106"/>
    </row>
    <row r="136" spans="1:6" x14ac:dyDescent="0.3">
      <c r="A136" s="106"/>
      <c r="B136" s="106"/>
      <c r="C136" s="106"/>
      <c r="D136" s="106"/>
      <c r="E136" s="106"/>
      <c r="F136" s="106"/>
    </row>
    <row r="137" spans="1:6" x14ac:dyDescent="0.3">
      <c r="A137" s="106"/>
      <c r="B137" s="106"/>
      <c r="C137" s="106"/>
      <c r="D137" s="106"/>
      <c r="E137" s="106"/>
      <c r="F137" s="106"/>
    </row>
    <row r="138" spans="1:6" x14ac:dyDescent="0.3">
      <c r="A138" s="106"/>
      <c r="B138" s="106"/>
      <c r="C138" s="106"/>
      <c r="D138" s="106"/>
      <c r="E138" s="106"/>
      <c r="F138" s="106"/>
    </row>
    <row r="139" spans="1:6" x14ac:dyDescent="0.3">
      <c r="A139" s="106"/>
      <c r="B139" s="106"/>
      <c r="C139" s="106"/>
      <c r="D139" s="106"/>
      <c r="E139" s="106"/>
      <c r="F139" s="106"/>
    </row>
    <row r="140" spans="1:6" x14ac:dyDescent="0.3">
      <c r="A140" s="106"/>
      <c r="B140" s="106"/>
      <c r="C140" s="106"/>
      <c r="D140" s="106"/>
      <c r="E140" s="106"/>
      <c r="F140" s="106"/>
    </row>
    <row r="141" spans="1:6" x14ac:dyDescent="0.3">
      <c r="A141" s="106"/>
      <c r="B141" s="106"/>
      <c r="C141" s="106"/>
      <c r="D141" s="106"/>
      <c r="E141" s="106"/>
      <c r="F141" s="106"/>
    </row>
    <row r="142" spans="1:6" x14ac:dyDescent="0.3">
      <c r="A142" s="106"/>
      <c r="B142" s="106"/>
      <c r="C142" s="106"/>
      <c r="D142" s="106"/>
      <c r="E142" s="106"/>
      <c r="F142" s="106"/>
    </row>
    <row r="143" spans="1:6" x14ac:dyDescent="0.3">
      <c r="A143" s="106"/>
      <c r="B143" s="106"/>
      <c r="C143" s="106"/>
      <c r="D143" s="106"/>
      <c r="E143" s="106"/>
      <c r="F143" s="106"/>
    </row>
    <row r="144" spans="1:6" x14ac:dyDescent="0.3">
      <c r="A144" s="106"/>
      <c r="B144" s="106"/>
      <c r="C144" s="106"/>
      <c r="D144" s="106"/>
      <c r="E144" s="106"/>
      <c r="F144" s="106"/>
    </row>
    <row r="145" spans="1:6" x14ac:dyDescent="0.3">
      <c r="A145" s="106"/>
      <c r="B145" s="106"/>
      <c r="C145" s="106"/>
      <c r="D145" s="106"/>
      <c r="E145" s="106"/>
      <c r="F145" s="106"/>
    </row>
    <row r="146" spans="1:6" x14ac:dyDescent="0.3">
      <c r="A146" s="106"/>
      <c r="B146" s="106"/>
      <c r="C146" s="106"/>
      <c r="D146" s="106"/>
      <c r="E146" s="106"/>
      <c r="F146" s="106"/>
    </row>
    <row r="147" spans="1:6" x14ac:dyDescent="0.3">
      <c r="A147" s="106"/>
      <c r="B147" s="106"/>
      <c r="C147" s="106"/>
      <c r="D147" s="106"/>
      <c r="E147" s="106"/>
      <c r="F147" s="106"/>
    </row>
    <row r="148" spans="1:6" x14ac:dyDescent="0.3">
      <c r="A148" s="106"/>
      <c r="B148" s="106"/>
      <c r="C148" s="106"/>
      <c r="D148" s="106"/>
      <c r="E148" s="106"/>
      <c r="F148" s="106"/>
    </row>
    <row r="149" spans="1:6" x14ac:dyDescent="0.3">
      <c r="A149" s="106"/>
      <c r="B149" s="106"/>
      <c r="C149" s="106"/>
      <c r="D149" s="106"/>
      <c r="E149" s="106"/>
      <c r="F149" s="106"/>
    </row>
    <row r="150" spans="1:6" x14ac:dyDescent="0.3">
      <c r="A150" s="106"/>
      <c r="B150" s="106"/>
      <c r="C150" s="106"/>
      <c r="D150" s="106"/>
      <c r="E150" s="106"/>
      <c r="F150" s="106"/>
    </row>
    <row r="151" spans="1:6" x14ac:dyDescent="0.3">
      <c r="A151" s="106"/>
      <c r="B151" s="106"/>
      <c r="C151" s="106"/>
      <c r="D151" s="106"/>
      <c r="E151" s="106"/>
      <c r="F151" s="106"/>
    </row>
    <row r="152" spans="1:6" x14ac:dyDescent="0.3">
      <c r="A152" s="106"/>
      <c r="B152" s="106"/>
      <c r="C152" s="106"/>
      <c r="D152" s="106"/>
      <c r="E152" s="106"/>
      <c r="F152" s="106"/>
    </row>
    <row r="153" spans="1:6" x14ac:dyDescent="0.3">
      <c r="A153" s="106"/>
      <c r="B153" s="106"/>
      <c r="C153" s="106"/>
      <c r="D153" s="106"/>
      <c r="E153" s="106"/>
      <c r="F153" s="106"/>
    </row>
    <row r="154" spans="1:6" x14ac:dyDescent="0.3">
      <c r="A154" s="106"/>
      <c r="B154" s="106"/>
      <c r="C154" s="106"/>
      <c r="D154" s="106"/>
      <c r="E154" s="106"/>
      <c r="F154" s="106"/>
    </row>
    <row r="155" spans="1:6" x14ac:dyDescent="0.3">
      <c r="A155" s="106"/>
      <c r="B155" s="106"/>
      <c r="C155" s="106"/>
      <c r="D155" s="106"/>
      <c r="E155" s="106"/>
      <c r="F155" s="106"/>
    </row>
    <row r="156" spans="1:6" x14ac:dyDescent="0.3">
      <c r="A156" s="106"/>
      <c r="B156" s="106"/>
      <c r="C156" s="106"/>
      <c r="D156" s="106"/>
      <c r="E156" s="106"/>
      <c r="F156" s="106"/>
    </row>
    <row r="157" spans="1:6" x14ac:dyDescent="0.3">
      <c r="A157" s="106"/>
      <c r="B157" s="106"/>
      <c r="C157" s="106"/>
      <c r="D157" s="106"/>
      <c r="E157" s="106"/>
      <c r="F157" s="106"/>
    </row>
    <row r="158" spans="1:6" x14ac:dyDescent="0.3">
      <c r="A158" s="106"/>
      <c r="B158" s="106"/>
      <c r="C158" s="106"/>
      <c r="D158" s="106"/>
      <c r="E158" s="106"/>
      <c r="F158" s="106"/>
    </row>
    <row r="159" spans="1:6" x14ac:dyDescent="0.3">
      <c r="A159" s="106"/>
      <c r="B159" s="106"/>
      <c r="C159" s="106"/>
      <c r="D159" s="106"/>
      <c r="E159" s="106"/>
      <c r="F159" s="106"/>
    </row>
    <row r="160" spans="1:6" x14ac:dyDescent="0.3">
      <c r="A160" s="106"/>
      <c r="B160" s="106"/>
      <c r="C160" s="106"/>
      <c r="D160" s="106"/>
      <c r="E160" s="106"/>
      <c r="F160" s="106"/>
    </row>
    <row r="161" spans="1:6" x14ac:dyDescent="0.3">
      <c r="A161" s="106"/>
      <c r="B161" s="106"/>
      <c r="C161" s="106"/>
      <c r="D161" s="106"/>
      <c r="E161" s="106"/>
      <c r="F161" s="106"/>
    </row>
    <row r="162" spans="1:6" x14ac:dyDescent="0.3">
      <c r="A162" s="106"/>
      <c r="B162" s="106"/>
      <c r="C162" s="106"/>
      <c r="D162" s="106"/>
      <c r="E162" s="106"/>
      <c r="F162" s="106"/>
    </row>
    <row r="163" spans="1:6" x14ac:dyDescent="0.3">
      <c r="A163" s="106"/>
      <c r="B163" s="106"/>
      <c r="C163" s="106"/>
      <c r="D163" s="106"/>
      <c r="E163" s="106"/>
      <c r="F163" s="106"/>
    </row>
    <row r="164" spans="1:6" x14ac:dyDescent="0.3">
      <c r="A164" s="106"/>
      <c r="B164" s="106"/>
      <c r="C164" s="106"/>
      <c r="D164" s="106"/>
      <c r="E164" s="106"/>
      <c r="F164" s="106"/>
    </row>
    <row r="165" spans="1:6" x14ac:dyDescent="0.3">
      <c r="A165" s="106"/>
      <c r="B165" s="106"/>
      <c r="C165" s="106"/>
      <c r="D165" s="106"/>
      <c r="E165" s="106"/>
      <c r="F165" s="106"/>
    </row>
    <row r="166" spans="1:6" x14ac:dyDescent="0.3">
      <c r="A166" s="106"/>
      <c r="B166" s="106"/>
      <c r="C166" s="106"/>
      <c r="D166" s="106"/>
      <c r="E166" s="106"/>
      <c r="F166" s="106"/>
    </row>
    <row r="167" spans="1:6" x14ac:dyDescent="0.3">
      <c r="A167" s="106"/>
      <c r="B167" s="106"/>
      <c r="C167" s="106"/>
      <c r="D167" s="106"/>
      <c r="E167" s="106"/>
      <c r="F167" s="106"/>
    </row>
    <row r="168" spans="1:6" x14ac:dyDescent="0.3">
      <c r="A168" s="106"/>
      <c r="B168" s="106"/>
      <c r="C168" s="106"/>
      <c r="D168" s="106"/>
      <c r="E168" s="106"/>
      <c r="F168" s="106"/>
    </row>
    <row r="169" spans="1:6" x14ac:dyDescent="0.3">
      <c r="A169" s="106"/>
      <c r="B169" s="106"/>
      <c r="C169" s="106"/>
      <c r="D169" s="106"/>
      <c r="E169" s="106"/>
      <c r="F169" s="106"/>
    </row>
    <row r="170" spans="1:6" x14ac:dyDescent="0.3">
      <c r="A170" s="106"/>
      <c r="B170" s="106"/>
      <c r="C170" s="106"/>
      <c r="D170" s="106"/>
      <c r="E170" s="106"/>
      <c r="F170" s="106"/>
    </row>
    <row r="171" spans="1:6" x14ac:dyDescent="0.3">
      <c r="A171" s="106"/>
      <c r="B171" s="106"/>
      <c r="C171" s="106"/>
      <c r="D171" s="106"/>
      <c r="E171" s="106"/>
      <c r="F171" s="106"/>
    </row>
    <row r="172" spans="1:6" x14ac:dyDescent="0.3">
      <c r="A172" s="106"/>
      <c r="B172" s="106"/>
      <c r="C172" s="106"/>
      <c r="D172" s="106"/>
      <c r="E172" s="106"/>
      <c r="F172" s="106"/>
    </row>
    <row r="173" spans="1:6" x14ac:dyDescent="0.3">
      <c r="A173" s="106"/>
      <c r="B173" s="106"/>
      <c r="C173" s="106"/>
      <c r="D173" s="106"/>
      <c r="E173" s="106"/>
      <c r="F173" s="106"/>
    </row>
    <row r="174" spans="1:6" x14ac:dyDescent="0.3">
      <c r="A174" s="106"/>
      <c r="B174" s="106"/>
      <c r="C174" s="106"/>
      <c r="D174" s="106"/>
      <c r="E174" s="106"/>
      <c r="F174" s="106"/>
    </row>
    <row r="175" spans="1:6" x14ac:dyDescent="0.3">
      <c r="A175" s="106"/>
      <c r="B175" s="106"/>
      <c r="C175" s="106"/>
      <c r="D175" s="106"/>
      <c r="E175" s="106"/>
      <c r="F175" s="106"/>
    </row>
    <row r="176" spans="1:6" x14ac:dyDescent="0.3">
      <c r="A176" s="106"/>
      <c r="B176" s="106"/>
      <c r="C176" s="106"/>
      <c r="D176" s="106"/>
      <c r="E176" s="106"/>
      <c r="F176" s="106"/>
    </row>
  </sheetData>
  <sheetProtection formatCells="0" formatRows="0" insertRows="0" deleteRows="0" selectLockedCells="1" autoFilter="0"/>
  <mergeCells count="4">
    <mergeCell ref="A2:F2"/>
    <mergeCell ref="A1:F1"/>
    <mergeCell ref="A9:F9"/>
    <mergeCell ref="A16:F16"/>
  </mergeCells>
  <phoneticPr fontId="2" type="noConversion"/>
  <dataValidations count="3">
    <dataValidation allowBlank="1" showInputMessage="1" showErrorMessage="1" promptTitle="Documented Risk Acceptances" prompt="Provide all documented risk acceptances. Ensure that the required Risk Acceptance Form for each accepted risk has been submitted to SERVIS and include the date that the form was submitted in the SAW. " sqref="A2:F2" xr:uid="{5275F580-4080-4CE0-95E9-67C52519ED9F}"/>
    <dataValidation allowBlank="1" showInputMessage="1" showErrorMessage="1" promptTitle="False Positives" prompt="Provide false positive results for ALL layers of the system. For each false positive reported, add the type and an explanation as to why that finding is a false positive. Use a separate row for each false positive." sqref="A9:F9" xr:uid="{56613085-A840-4747-AD19-4469CD2FE7B5}"/>
    <dataValidation allowBlank="1" showInputMessage="1" showErrorMessage="1" promptTitle="Known Exceptions" prompt="Provide all known exceptions for the system." sqref="A16:F16" xr:uid="{3A0332FB-0AD7-4819-A43B-DC97BD056B62}"/>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55BF-D0A0-431D-B609-4F13E0E09FB2}">
  <sheetPr>
    <tabColor theme="1" tint="0.499984740745262"/>
  </sheetPr>
  <dimension ref="A1:E3"/>
  <sheetViews>
    <sheetView workbookViewId="0">
      <selection activeCell="E7" sqref="E7"/>
    </sheetView>
  </sheetViews>
  <sheetFormatPr defaultRowHeight="14.4" x14ac:dyDescent="0.3"/>
  <cols>
    <col min="1" max="3" width="13.21875" bestFit="1" customWidth="1"/>
    <col min="4" max="4" width="22.5546875" customWidth="1"/>
    <col min="5" max="5" width="23.21875" customWidth="1"/>
  </cols>
  <sheetData>
    <row r="1" spans="1:5" s="2" customFormat="1" x14ac:dyDescent="0.3">
      <c r="A1" s="1" t="s">
        <v>26</v>
      </c>
      <c r="B1" s="1" t="s">
        <v>27</v>
      </c>
      <c r="C1" s="1" t="s">
        <v>28</v>
      </c>
      <c r="D1" s="1" t="s">
        <v>29</v>
      </c>
      <c r="E1" s="1" t="s">
        <v>30</v>
      </c>
    </row>
    <row r="2" spans="1:5" s="2" customFormat="1" x14ac:dyDescent="0.3">
      <c r="A2" s="3" t="s">
        <v>31</v>
      </c>
      <c r="B2" s="3" t="s">
        <v>32</v>
      </c>
      <c r="C2" s="3" t="s">
        <v>33</v>
      </c>
      <c r="D2" s="4" t="s">
        <v>34</v>
      </c>
      <c r="E2" s="26" t="s">
        <v>35</v>
      </c>
    </row>
    <row r="3" spans="1:5" x14ac:dyDescent="0.3">
      <c r="E3" s="27" t="s">
        <v>36</v>
      </c>
    </row>
  </sheetData>
  <phoneticPr fontId="2"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2EB1E-FF42-49CA-B24C-D7A592710F50}">
  <sheetPr>
    <tabColor theme="0" tint="-0.499984740745262"/>
  </sheetPr>
  <dimension ref="A1:F36"/>
  <sheetViews>
    <sheetView topLeftCell="A8" workbookViewId="0">
      <selection activeCell="B17" sqref="B17"/>
    </sheetView>
  </sheetViews>
  <sheetFormatPr defaultColWidth="0" defaultRowHeight="14.4" zeroHeight="1" x14ac:dyDescent="0.3"/>
  <cols>
    <col min="1" max="1" width="21.77734375" style="146" customWidth="1"/>
    <col min="2" max="2" width="13.77734375" style="146" customWidth="1"/>
    <col min="3" max="3" width="16.77734375" style="146" customWidth="1"/>
    <col min="4" max="4" width="17.77734375" style="146" customWidth="1"/>
    <col min="5" max="5" width="63.77734375" style="147" customWidth="1"/>
    <col min="6" max="6" width="17.21875" style="148" bestFit="1" customWidth="1"/>
    <col min="7" max="16384" width="8.77734375" hidden="1"/>
  </cols>
  <sheetData>
    <row r="1" spans="1:6" x14ac:dyDescent="0.3">
      <c r="A1" s="230" t="s">
        <v>0</v>
      </c>
      <c r="B1" s="232" t="s">
        <v>1</v>
      </c>
      <c r="C1" s="134" t="s">
        <v>2</v>
      </c>
      <c r="D1" s="234" t="s">
        <v>3</v>
      </c>
      <c r="E1" s="234" t="s">
        <v>4</v>
      </c>
      <c r="F1" s="135" t="s">
        <v>5</v>
      </c>
    </row>
    <row r="2" spans="1:6" x14ac:dyDescent="0.3">
      <c r="A2" s="231"/>
      <c r="B2" s="233"/>
      <c r="C2" s="136" t="s">
        <v>6</v>
      </c>
      <c r="D2" s="235"/>
      <c r="E2" s="235"/>
      <c r="F2" s="137" t="s">
        <v>7</v>
      </c>
    </row>
    <row r="3" spans="1:6" x14ac:dyDescent="0.3">
      <c r="A3" s="149">
        <v>1</v>
      </c>
      <c r="B3" s="138">
        <v>43478</v>
      </c>
      <c r="C3" s="115" t="s">
        <v>8</v>
      </c>
      <c r="D3" s="115" t="s">
        <v>9</v>
      </c>
      <c r="E3" s="139" t="s">
        <v>10</v>
      </c>
      <c r="F3" s="115" t="s">
        <v>11</v>
      </c>
    </row>
    <row r="4" spans="1:6" ht="26.4" x14ac:dyDescent="0.3">
      <c r="A4" s="115">
        <v>1.1000000000000001</v>
      </c>
      <c r="B4" s="138">
        <v>43927</v>
      </c>
      <c r="C4" s="115" t="s">
        <v>8</v>
      </c>
      <c r="D4" s="115" t="s">
        <v>12</v>
      </c>
      <c r="E4" s="139" t="s">
        <v>13</v>
      </c>
      <c r="F4" s="115" t="s">
        <v>11</v>
      </c>
    </row>
    <row r="5" spans="1:6" ht="39.6" x14ac:dyDescent="0.3">
      <c r="A5" s="149">
        <v>2</v>
      </c>
      <c r="B5" s="138">
        <v>44216</v>
      </c>
      <c r="C5" s="115" t="s">
        <v>14</v>
      </c>
      <c r="D5" s="115" t="s">
        <v>15</v>
      </c>
      <c r="E5" s="139" t="s">
        <v>16</v>
      </c>
      <c r="F5" s="115" t="s">
        <v>17</v>
      </c>
    </row>
    <row r="6" spans="1:6" ht="26.4" x14ac:dyDescent="0.3">
      <c r="A6" s="115">
        <v>2.0099999999999998</v>
      </c>
      <c r="B6" s="138">
        <v>44216</v>
      </c>
      <c r="C6" s="115" t="s">
        <v>14</v>
      </c>
      <c r="D6" s="115" t="s">
        <v>833</v>
      </c>
      <c r="E6" s="139" t="s">
        <v>18</v>
      </c>
      <c r="F6" s="115" t="s">
        <v>11</v>
      </c>
    </row>
    <row r="7" spans="1:6" ht="27" x14ac:dyDescent="0.3">
      <c r="A7" s="140">
        <v>2.02</v>
      </c>
      <c r="B7" s="141">
        <v>44221</v>
      </c>
      <c r="C7" s="140" t="s">
        <v>14</v>
      </c>
      <c r="D7" s="140" t="s">
        <v>833</v>
      </c>
      <c r="E7" s="142" t="s">
        <v>19</v>
      </c>
      <c r="F7" s="140" t="s">
        <v>11</v>
      </c>
    </row>
    <row r="8" spans="1:6" x14ac:dyDescent="0.3">
      <c r="A8" s="140">
        <v>2.0299999999999998</v>
      </c>
      <c r="B8" s="141">
        <v>44236</v>
      </c>
      <c r="C8" s="140" t="s">
        <v>14</v>
      </c>
      <c r="D8" s="140" t="s">
        <v>12</v>
      </c>
      <c r="E8" s="142" t="s">
        <v>20</v>
      </c>
      <c r="F8" s="140" t="s">
        <v>11</v>
      </c>
    </row>
    <row r="9" spans="1:6" s="143" customFormat="1" ht="26.4" x14ac:dyDescent="0.3">
      <c r="A9" s="115">
        <v>2.1</v>
      </c>
      <c r="B9" s="138">
        <v>44279</v>
      </c>
      <c r="C9" s="115" t="s">
        <v>14</v>
      </c>
      <c r="D9" s="115" t="s">
        <v>15</v>
      </c>
      <c r="E9" s="139" t="s">
        <v>21</v>
      </c>
      <c r="F9" s="115" t="s">
        <v>11</v>
      </c>
    </row>
    <row r="10" spans="1:6" ht="26.4" x14ac:dyDescent="0.3">
      <c r="A10" s="115">
        <v>2.2000000000000002</v>
      </c>
      <c r="B10" s="138">
        <v>44435</v>
      </c>
      <c r="C10" s="115" t="s">
        <v>22</v>
      </c>
      <c r="D10" s="115" t="s">
        <v>15</v>
      </c>
      <c r="E10" s="139" t="s">
        <v>23</v>
      </c>
      <c r="F10" s="115" t="s">
        <v>17</v>
      </c>
    </row>
    <row r="11" spans="1:6" ht="39.6" x14ac:dyDescent="0.3">
      <c r="A11" s="115">
        <v>2.21</v>
      </c>
      <c r="B11" s="138">
        <v>44498</v>
      </c>
      <c r="C11" s="115" t="s">
        <v>22</v>
      </c>
      <c r="D11" s="115" t="s">
        <v>24</v>
      </c>
      <c r="E11" s="139" t="s">
        <v>25</v>
      </c>
      <c r="F11" s="115" t="s">
        <v>11</v>
      </c>
    </row>
    <row r="12" spans="1:6" s="143" customFormat="1" ht="60" customHeight="1" x14ac:dyDescent="0.3">
      <c r="A12" s="149">
        <v>3</v>
      </c>
      <c r="B12" s="138">
        <v>44652</v>
      </c>
      <c r="C12" s="115" t="s">
        <v>832</v>
      </c>
      <c r="D12" s="115" t="s">
        <v>15</v>
      </c>
      <c r="E12" s="139" t="s">
        <v>834</v>
      </c>
      <c r="F12" s="115" t="s">
        <v>17</v>
      </c>
    </row>
    <row r="13" spans="1:6" ht="118.8" x14ac:dyDescent="0.3">
      <c r="A13" s="115">
        <v>3.1</v>
      </c>
      <c r="B13" s="138">
        <v>44686</v>
      </c>
      <c r="C13" s="115" t="s">
        <v>883</v>
      </c>
      <c r="D13" s="115" t="s">
        <v>15</v>
      </c>
      <c r="E13" s="139" t="s">
        <v>905</v>
      </c>
      <c r="F13" s="115" t="s">
        <v>17</v>
      </c>
    </row>
    <row r="14" spans="1:6" ht="26.4" x14ac:dyDescent="0.3">
      <c r="A14" s="115">
        <v>3.11</v>
      </c>
      <c r="B14" s="138">
        <v>44694</v>
      </c>
      <c r="C14" s="115" t="s">
        <v>22</v>
      </c>
      <c r="D14" s="115" t="s">
        <v>12</v>
      </c>
      <c r="E14" s="139" t="s">
        <v>916</v>
      </c>
      <c r="F14" s="115" t="s">
        <v>11</v>
      </c>
    </row>
    <row r="15" spans="1:6" x14ac:dyDescent="0.3">
      <c r="A15" s="115"/>
      <c r="B15" s="115"/>
      <c r="C15" s="115"/>
      <c r="D15" s="115"/>
      <c r="E15" s="139"/>
      <c r="F15" s="115"/>
    </row>
    <row r="16" spans="1:6" x14ac:dyDescent="0.3">
      <c r="A16" s="115"/>
      <c r="B16" s="115"/>
      <c r="C16" s="115"/>
      <c r="D16" s="115"/>
      <c r="E16" s="139"/>
      <c r="F16" s="115"/>
    </row>
    <row r="17" spans="1:6" x14ac:dyDescent="0.3">
      <c r="A17" s="115"/>
      <c r="B17" s="115"/>
      <c r="C17" s="115"/>
      <c r="D17" s="115"/>
      <c r="E17" s="139"/>
      <c r="F17" s="115"/>
    </row>
    <row r="18" spans="1:6" x14ac:dyDescent="0.3">
      <c r="A18" s="115"/>
      <c r="B18" s="115"/>
      <c r="C18" s="115"/>
      <c r="D18" s="115"/>
      <c r="E18" s="139"/>
      <c r="F18" s="115"/>
    </row>
    <row r="19" spans="1:6" x14ac:dyDescent="0.3">
      <c r="A19" s="115"/>
      <c r="B19" s="115"/>
      <c r="C19" s="115"/>
      <c r="D19" s="115"/>
      <c r="E19" s="139"/>
      <c r="F19" s="115"/>
    </row>
    <row r="20" spans="1:6" x14ac:dyDescent="0.3">
      <c r="A20" s="140"/>
      <c r="B20" s="140"/>
      <c r="C20" s="140"/>
      <c r="D20" s="140"/>
      <c r="E20" s="142"/>
      <c r="F20" s="140"/>
    </row>
    <row r="21" spans="1:6" hidden="1" x14ac:dyDescent="0.3">
      <c r="A21" s="144"/>
      <c r="B21" s="144"/>
      <c r="C21" s="144"/>
      <c r="D21" s="144"/>
      <c r="E21" s="145"/>
      <c r="F21" s="144"/>
    </row>
    <row r="22" spans="1:6" hidden="1" x14ac:dyDescent="0.3">
      <c r="A22" s="144"/>
      <c r="B22" s="144"/>
      <c r="C22" s="144"/>
      <c r="D22" s="144"/>
      <c r="E22" s="145"/>
      <c r="F22" s="144"/>
    </row>
    <row r="23" spans="1:6" hidden="1" x14ac:dyDescent="0.3">
      <c r="A23" s="144"/>
      <c r="B23" s="144"/>
      <c r="C23" s="144"/>
      <c r="D23" s="144"/>
      <c r="E23" s="145"/>
      <c r="F23" s="144"/>
    </row>
    <row r="24" spans="1:6" hidden="1" x14ac:dyDescent="0.3">
      <c r="A24" s="144"/>
      <c r="B24" s="144"/>
      <c r="C24" s="144"/>
      <c r="D24" s="144"/>
      <c r="E24" s="145"/>
      <c r="F24" s="144"/>
    </row>
    <row r="25" spans="1:6" hidden="1" x14ac:dyDescent="0.3">
      <c r="A25" s="144"/>
      <c r="B25" s="144"/>
      <c r="C25" s="144"/>
      <c r="D25" s="144"/>
      <c r="E25" s="145"/>
      <c r="F25" s="144"/>
    </row>
    <row r="26" spans="1:6" hidden="1" x14ac:dyDescent="0.3">
      <c r="A26" s="144"/>
      <c r="B26" s="144"/>
      <c r="C26" s="144"/>
      <c r="D26" s="144"/>
      <c r="E26" s="145"/>
      <c r="F26" s="144"/>
    </row>
    <row r="27" spans="1:6" hidden="1" x14ac:dyDescent="0.3">
      <c r="A27" s="144"/>
      <c r="B27" s="144"/>
      <c r="C27" s="144"/>
      <c r="D27" s="144"/>
      <c r="E27" s="145"/>
      <c r="F27" s="144"/>
    </row>
    <row r="28" spans="1:6" hidden="1" x14ac:dyDescent="0.3">
      <c r="A28" s="144"/>
      <c r="B28" s="144"/>
      <c r="C28" s="144"/>
      <c r="D28" s="144"/>
      <c r="E28" s="145"/>
      <c r="F28" s="144"/>
    </row>
    <row r="29" spans="1:6" hidden="1" x14ac:dyDescent="0.3">
      <c r="A29" s="144"/>
      <c r="B29" s="144"/>
      <c r="C29" s="144"/>
      <c r="D29" s="144"/>
      <c r="E29" s="145"/>
      <c r="F29" s="144"/>
    </row>
    <row r="30" spans="1:6" hidden="1" x14ac:dyDescent="0.3">
      <c r="A30" s="144"/>
      <c r="B30" s="144"/>
      <c r="C30" s="144"/>
      <c r="D30" s="144"/>
      <c r="E30" s="145"/>
      <c r="F30" s="144"/>
    </row>
    <row r="31" spans="1:6" hidden="1" x14ac:dyDescent="0.3">
      <c r="A31" s="144"/>
      <c r="B31" s="144"/>
      <c r="C31" s="144"/>
      <c r="D31" s="144"/>
      <c r="E31" s="145"/>
      <c r="F31" s="144"/>
    </row>
    <row r="32" spans="1:6" hidden="1" x14ac:dyDescent="0.3">
      <c r="A32" s="144"/>
      <c r="B32" s="144"/>
      <c r="C32" s="144"/>
      <c r="D32" s="144"/>
      <c r="E32" s="145"/>
      <c r="F32" s="144"/>
    </row>
    <row r="33" spans="1:6" hidden="1" x14ac:dyDescent="0.3">
      <c r="A33" s="144"/>
      <c r="B33" s="144"/>
      <c r="C33" s="144"/>
      <c r="D33" s="144"/>
      <c r="E33" s="144"/>
      <c r="F33" s="144"/>
    </row>
    <row r="34" spans="1:6" hidden="1" x14ac:dyDescent="0.3">
      <c r="A34" s="144"/>
      <c r="B34" s="144"/>
      <c r="C34" s="144"/>
      <c r="D34" s="144"/>
      <c r="E34" s="144"/>
      <c r="F34" s="144"/>
    </row>
    <row r="35" spans="1:6" hidden="1" x14ac:dyDescent="0.3">
      <c r="A35" s="144"/>
      <c r="B35" s="144"/>
      <c r="C35" s="144"/>
      <c r="D35" s="144"/>
      <c r="E35" s="144"/>
      <c r="F35" s="144"/>
    </row>
    <row r="36" spans="1:6" hidden="1" x14ac:dyDescent="0.3">
      <c r="A36" s="144"/>
      <c r="B36" s="144"/>
      <c r="C36" s="144"/>
      <c r="D36" s="144"/>
      <c r="E36" s="144"/>
      <c r="F36" s="144"/>
    </row>
  </sheetData>
  <sheetProtection algorithmName="SHA-512" hashValue="1UPCSAJtRG5ueNwdRZ1vRIZHI4kJJ9SLayXCqagqu41m30SgxXgJbfpkeQJkumBb+Uoh3ze0dRn8rVg67xTQmw==" saltValue="qvVXIgK18VRc5dG5lETriw==" spinCount="100000" sheet="1" selectLockedCells="1" selectUnlockedCells="1"/>
  <mergeCells count="4">
    <mergeCell ref="A1:A2"/>
    <mergeCell ref="B1:B2"/>
    <mergeCell ref="D1:D2"/>
    <mergeCell ref="E1:E2"/>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13" ma:contentTypeDescription="Create a new document." ma:contentTypeScope="" ma:versionID="27df46b67c9f97c2fd7542b0bd6cfbd0">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99073d15bb59360c1a8ccfb0e4d191c8"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3358760-6bd2-4d07-a004-50af683bcf1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69d251-8990-42e2-aa75-31a26b63ba0a}" ma:internalName="TaxCatchAll" ma:showField="CatchAllData" ma:web="34354bcd-9f19-49ff-be41-0a8edec883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c93c5ad-c239-4f98-ba9c-8792b34d284d">
      <Terms xmlns="http://schemas.microsoft.com/office/infopath/2007/PartnerControls"/>
    </lcf76f155ced4ddcb4097134ff3c332f>
    <TaxCatchAll xmlns="34354bcd-9f19-49ff-be41-0a8edec883ce" xsi:nil="true"/>
  </documentManagement>
</p:properties>
</file>

<file path=customXml/itemProps1.xml><?xml version="1.0" encoding="utf-8"?>
<ds:datastoreItem xmlns:ds="http://schemas.openxmlformats.org/officeDocument/2006/customXml" ds:itemID="{9341DEB8-522E-4AC8-8571-74F0AA812FA0}">
  <ds:schemaRefs>
    <ds:schemaRef ds:uri="http://schemas.microsoft.com/sharepoint/v3/contenttype/forms"/>
  </ds:schemaRefs>
</ds:datastoreItem>
</file>

<file path=customXml/itemProps2.xml><?xml version="1.0" encoding="utf-8"?>
<ds:datastoreItem xmlns:ds="http://schemas.openxmlformats.org/officeDocument/2006/customXml" ds:itemID="{4AB51C4C-F565-498B-A817-9E179F41C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CC9AD3-14E5-4A0D-B512-7A80D0C2C73C}">
  <ds:schemaRefs>
    <ds:schemaRef ds:uri="http://purl.org/dc/elements/1.1/"/>
    <ds:schemaRef ds:uri="58ad4e5c-ec04-496f-a1e8-4d2f2e39653c"/>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ec93c5ad-c239-4f98-ba9c-8792b34d284d"/>
    <ds:schemaRef ds:uri="34354bcd-9f19-49ff-be41-0a8edec883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 Instructions</vt:lpstr>
      <vt:lpstr>Security and Privacy Controls</vt:lpstr>
      <vt:lpstr>Detailed Assessment Results </vt:lpstr>
      <vt:lpstr>Final Assessment Findings</vt:lpstr>
      <vt:lpstr>Metrics</vt:lpstr>
      <vt:lpstr>Pen Test Results</vt:lpstr>
      <vt:lpstr>Documented Exceptions</vt:lpstr>
      <vt:lpstr>Data Sheet</vt:lpstr>
      <vt:lpstr>Change Log</vt:lpstr>
      <vt:lpstr>'Change Log'!_Hlk62060428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Day</dc:creator>
  <cp:keywords/>
  <dc:description/>
  <cp:lastModifiedBy>Karrie Goodnight</cp:lastModifiedBy>
  <cp:revision/>
  <dcterms:created xsi:type="dcterms:W3CDTF">2020-10-23T17:13:16Z</dcterms:created>
  <dcterms:modified xsi:type="dcterms:W3CDTF">2024-12-09T19:29:48Z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